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rmuitine-my.sharepoint.com/personal/md0030_lrmuitine_lt/Documents/Dokumentai/tinklapis_darbas/2023/"/>
    </mc:Choice>
  </mc:AlternateContent>
  <xr:revisionPtr revIDLastSave="0" documentId="8_{3CF06E1D-BD6B-45FA-85A7-6D8187863811}" xr6:coauthVersionLast="47" xr6:coauthVersionMax="47" xr10:uidLastSave="{00000000-0000-0000-0000-000000000000}"/>
  <workbookProtection workbookPassword="DFC4" lockStructure="1"/>
  <bookViews>
    <workbookView xWindow="-120" yWindow="-120" windowWidth="29040" windowHeight="15720" activeTab="1" xr2:uid="{00000000-000D-0000-FFFF-FFFF00000000}"/>
  </bookViews>
  <sheets>
    <sheet name="General" sheetId="13" r:id="rId1"/>
    <sheet name="Details" sheetId="16" r:id="rId2"/>
    <sheet name="Version Info" sheetId="17" state="hidden" r:id="rId3"/>
    <sheet name="Formats" sheetId="1" state="hidden" r:id="rId4"/>
  </sheets>
  <externalReferences>
    <externalReference r:id="rId5"/>
    <externalReference r:id="rId6"/>
  </externalReferences>
  <definedNames>
    <definedName name="_xlnm._FilterDatabase" localSheetId="2" hidden="1">'Version Info'!$B$3:$F$3</definedName>
    <definedName name="BPM" localSheetId="2">#REF!</definedName>
    <definedName name="BPM">#REF!</definedName>
    <definedName name="Legal" localSheetId="2">[1]!Table3[#Data]</definedName>
    <definedName name="Legal">[2]!Table3[#Data]</definedName>
    <definedName name="_xlnm.Print_Area" localSheetId="1">Details!$A:$W</definedName>
    <definedName name="_xlnm.Print_Area" localSheetId="2">'Version Info'!$A:$G</definedName>
    <definedName name="Version" localSheetId="2">Table2[]</definedName>
    <definedName name="Version">[2]!Table2[#Data]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3" l="1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11" i="13"/>
  <c r="E18" i="16"/>
  <c r="E19" i="16"/>
  <c r="E20" i="16"/>
  <c r="E21" i="16"/>
  <c r="E22" i="16"/>
  <c r="E23" i="16"/>
  <c r="E24" i="16"/>
  <c r="E25" i="16"/>
  <c r="E26" i="16"/>
  <c r="E27" i="16"/>
  <c r="E28" i="16"/>
  <c r="D19" i="16"/>
  <c r="D20" i="16"/>
  <c r="D21" i="16"/>
  <c r="D22" i="16"/>
  <c r="D23" i="16"/>
  <c r="D24" i="16"/>
  <c r="D25" i="16"/>
  <c r="D26" i="16"/>
  <c r="D27" i="16"/>
  <c r="D28" i="16"/>
  <c r="C28" i="16" s="1"/>
  <c r="C29" i="13"/>
  <c r="E11" i="16" l="1"/>
  <c r="E12" i="16"/>
  <c r="E13" i="16"/>
  <c r="E14" i="16"/>
  <c r="E15" i="16"/>
  <c r="E16" i="16"/>
  <c r="E17" i="16"/>
  <c r="D11" i="16"/>
  <c r="D12" i="16"/>
  <c r="D13" i="16"/>
  <c r="D14" i="16"/>
  <c r="D15" i="16"/>
  <c r="D16" i="16"/>
  <c r="D17" i="16"/>
  <c r="D5" i="16" l="1"/>
  <c r="D4" i="16" l="1"/>
  <c r="D10" i="16" l="1"/>
  <c r="C10" i="16" s="1"/>
  <c r="D18" i="16" l="1"/>
  <c r="E10" i="16"/>
  <c r="U8" i="16" l="1"/>
  <c r="Q8" i="16"/>
  <c r="N8" i="16"/>
  <c r="J8" i="16"/>
  <c r="G8" i="16"/>
  <c r="C11" i="16" l="1"/>
  <c r="C11" i="13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12" i="16" l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D4" i="13"/>
  <c r="D3" i="16" s="1"/>
  <c r="D7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Bert Opdebeeck</author>
    <author>QA4</author>
  </authors>
  <commentList>
    <comment ref="H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Please use major versions whenever changes are made (1.00, 2.00, 3.00). </t>
        </r>
      </text>
    </comment>
    <comment ref="H5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The date will be highlighted in Red if it is before 'today'.
</t>
        </r>
      </text>
    </comment>
    <comment ref="C10" authorId="1" shapeId="0" xr:uid="{00000000-0006-0000-0000-000003000000}">
      <text>
        <r>
          <rPr>
            <sz val="9"/>
            <color indexed="81"/>
            <rFont val="Tahoma"/>
            <family val="2"/>
          </rPr>
          <t>If there are any empty rows above the project entered, this column will give an error.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STANILA, Liliana</author>
  </authors>
  <commentList>
    <comment ref="AB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Please provide this information for the following projects: AN/PN/TS/NIS/ICS2 R2.</t>
        </r>
      </text>
    </comment>
  </commentList>
</comments>
</file>

<file path=xl/sharedStrings.xml><?xml version="1.0" encoding="utf-8"?>
<sst xmlns="http://schemas.openxmlformats.org/spreadsheetml/2006/main" count="348" uniqueCount="164">
  <si>
    <t>UCC Special Procedures (Component 1) "National SP EXP"</t>
  </si>
  <si>
    <t>UCC Special Procedures (Component 2) "National SP IMP"</t>
  </si>
  <si>
    <t>UCC AES (Component 2) "National Export Systems upgrade"</t>
  </si>
  <si>
    <t>UCC National Import Systems upgrade</t>
  </si>
  <si>
    <t>UCC Notification of Arrival</t>
  </si>
  <si>
    <t>UCC Presentation Notification</t>
  </si>
  <si>
    <t>UCC Temporary Storage</t>
  </si>
  <si>
    <t>UCC AES (Component 1) "Trans-European AES"</t>
  </si>
  <si>
    <t>National System</t>
  </si>
  <si>
    <t>TES System</t>
  </si>
  <si>
    <t>Project Name</t>
  </si>
  <si>
    <t>Project Type</t>
  </si>
  <si>
    <t>Country</t>
  </si>
  <si>
    <t>Country Code</t>
  </si>
  <si>
    <t>Question</t>
  </si>
  <si>
    <t>Question Nr</t>
  </si>
  <si>
    <t>Status</t>
  </si>
  <si>
    <t>indicative</t>
  </si>
  <si>
    <t>updated</t>
  </si>
  <si>
    <t>stable/final</t>
  </si>
  <si>
    <t>Belgique/België</t>
  </si>
  <si>
    <t>BE</t>
  </si>
  <si>
    <t>BG</t>
  </si>
  <si>
    <t>Česká republika</t>
  </si>
  <si>
    <t>CZ</t>
  </si>
  <si>
    <t>Danmark</t>
  </si>
  <si>
    <t>DK</t>
  </si>
  <si>
    <t>Deutschland</t>
  </si>
  <si>
    <t>DE</t>
  </si>
  <si>
    <t>Eesti</t>
  </si>
  <si>
    <t>EE</t>
  </si>
  <si>
    <t>Éire/Ireland</t>
  </si>
  <si>
    <t>IE</t>
  </si>
  <si>
    <t>EL</t>
  </si>
  <si>
    <t>España</t>
  </si>
  <si>
    <t>ES</t>
  </si>
  <si>
    <t>France</t>
  </si>
  <si>
    <t>FR</t>
  </si>
  <si>
    <t>Hrvatska</t>
  </si>
  <si>
    <t>HR</t>
  </si>
  <si>
    <t>Italia</t>
  </si>
  <si>
    <t>IT</t>
  </si>
  <si>
    <t>CY</t>
  </si>
  <si>
    <t>Latvija</t>
  </si>
  <si>
    <t>LV</t>
  </si>
  <si>
    <t>Lietuva</t>
  </si>
  <si>
    <t>LT</t>
  </si>
  <si>
    <t>Luxembourg</t>
  </si>
  <si>
    <t>LU</t>
  </si>
  <si>
    <t>Magyarország</t>
  </si>
  <si>
    <t>HU</t>
  </si>
  <si>
    <t>Malta</t>
  </si>
  <si>
    <t>MT</t>
  </si>
  <si>
    <t>Nederland</t>
  </si>
  <si>
    <t>NL</t>
  </si>
  <si>
    <t>Österreich</t>
  </si>
  <si>
    <t>AT</t>
  </si>
  <si>
    <t>Polska</t>
  </si>
  <si>
    <t>PL</t>
  </si>
  <si>
    <t>Portugal</t>
  </si>
  <si>
    <t>PT</t>
  </si>
  <si>
    <t xml:space="preserve">România </t>
  </si>
  <si>
    <t>RO</t>
  </si>
  <si>
    <t>Slovenija</t>
  </si>
  <si>
    <t>SI</t>
  </si>
  <si>
    <t>Slovensko</t>
  </si>
  <si>
    <t>SK</t>
  </si>
  <si>
    <t>Suomi/Finland</t>
  </si>
  <si>
    <t>FI</t>
  </si>
  <si>
    <t>Sverige</t>
  </si>
  <si>
    <t>SE</t>
  </si>
  <si>
    <t>България</t>
  </si>
  <si>
    <t>Ελλάδα</t>
  </si>
  <si>
    <t>Κύπρος</t>
  </si>
  <si>
    <t>EM-1</t>
  </si>
  <si>
    <t>EM-2</t>
  </si>
  <si>
    <t>EM-3</t>
  </si>
  <si>
    <t>EM-4</t>
  </si>
  <si>
    <t>EM-5</t>
  </si>
  <si>
    <t>EM-6</t>
  </si>
  <si>
    <t>The date of publication of the technical specifications for the external communication on the electronic system</t>
  </si>
  <si>
    <t>The period of conformance testing with economic operators</t>
  </si>
  <si>
    <t>The date of deployment of the electronic system</t>
  </si>
  <si>
    <t>Where applicable, the period during which the economic operators are allowed to carry out migration</t>
  </si>
  <si>
    <t>Start of Operations for all economic operators (end of transition period)</t>
  </si>
  <si>
    <t>Country details</t>
  </si>
  <si>
    <t>Start Date</t>
  </si>
  <si>
    <t>End Date</t>
  </si>
  <si>
    <t>Notes</t>
  </si>
  <si>
    <t>Phone</t>
  </si>
  <si>
    <t>Version</t>
  </si>
  <si>
    <t>#</t>
  </si>
  <si>
    <t>Project Mgr Name</t>
  </si>
  <si>
    <t>Project Manager Details</t>
  </si>
  <si>
    <t>Date</t>
  </si>
  <si>
    <t>Technical Specs</t>
  </si>
  <si>
    <t>CT</t>
  </si>
  <si>
    <t>Deployment</t>
  </si>
  <si>
    <t>Migration</t>
  </si>
  <si>
    <t>Operations</t>
  </si>
  <si>
    <t>Note/Comment</t>
  </si>
  <si>
    <t>Web</t>
  </si>
  <si>
    <t>Web address</t>
  </si>
  <si>
    <t>This sheet will be hidden</t>
  </si>
  <si>
    <t>next &gt;&gt;</t>
  </si>
  <si>
    <t>&lt;&lt; previous</t>
  </si>
  <si>
    <t>UCC NCTS upgrade (component 1)</t>
  </si>
  <si>
    <t>UCC NCTS upgrade (component 2)</t>
  </si>
  <si>
    <t>UCC Guarantee Management (Component 1)</t>
  </si>
  <si>
    <t>UCC Centralised Clearance for Import (phase 1)</t>
  </si>
  <si>
    <t>UCC Centralised Clearance for Import (phase 2)</t>
  </si>
  <si>
    <t>UCC Guarantee Management (Component 2) "National GUM"</t>
  </si>
  <si>
    <t>Data to be provided as defined in the UCC Work Programme</t>
  </si>
  <si>
    <t>Record #</t>
  </si>
  <si>
    <t>Change Description</t>
  </si>
  <si>
    <t>Tab</t>
  </si>
  <si>
    <t>Data to be provided as defined in UCC article 278(a)</t>
  </si>
  <si>
    <t>Functional email address</t>
  </si>
  <si>
    <t>UCC Proof of Union Status (PoUS) - Phase 1</t>
  </si>
  <si>
    <t>UCC Proof of Union Status (PoUS) - Phase 2</t>
  </si>
  <si>
    <t>UCC Import Control System 2 – Release 2</t>
  </si>
  <si>
    <t>UCC Import Control System 2 – Release 3</t>
  </si>
  <si>
    <t>Web address of specifications for EOs</t>
  </si>
  <si>
    <t>Submission date</t>
  </si>
  <si>
    <t>Submission details</t>
  </si>
  <si>
    <t>If a derogation under Art 6(4) UCC was granted, please indicate the activities carried out and the state of development in order to reach the derogation deadline.</t>
  </si>
  <si>
    <t>Derogations</t>
  </si>
  <si>
    <t>Vida Cibulskienė</t>
  </si>
  <si>
    <t>UCC_SP_C1_EXP_N-LT@lrmuitine.lt</t>
  </si>
  <si>
    <t>UCC_SP_C2_IMP_N-LT@lrmuitine.lt</t>
  </si>
  <si>
    <t>Nida Ruseckienė</t>
  </si>
  <si>
    <t>UCC_AES_C2_N-LT@lrmuitine.lt</t>
  </si>
  <si>
    <t>Auksė Buikienė</t>
  </si>
  <si>
    <t>UCC_IMP_N-LT@lrmuitine.lt</t>
  </si>
  <si>
    <t>UCC_GUM_C2_N-LT@lrmuitine.lt</t>
  </si>
  <si>
    <t>Vitalis Vareikis</t>
  </si>
  <si>
    <t>UCC_NA_N-LT@lrmuitine.lt</t>
  </si>
  <si>
    <t>UCC_PN_N-LT@lrmuitine.lt</t>
  </si>
  <si>
    <t>Audrius Budrys</t>
  </si>
  <si>
    <t>UCC_TS_N-LT@lrmuitine.lt</t>
  </si>
  <si>
    <t>Rūta Škadauskaitė</t>
  </si>
  <si>
    <t>UCC_POUS-LT@lrmuitine.lt</t>
  </si>
  <si>
    <t>Dalija Gabrielaitienė</t>
  </si>
  <si>
    <t>UCC_NCTS_C1-LT@lrmuitine.lt</t>
  </si>
  <si>
    <t>UCC_NCTS-C2-LT@lrmuitine.lt</t>
  </si>
  <si>
    <t>UCC_GUM_C1-LT@lrmuitine.lt</t>
  </si>
  <si>
    <t>Laimis Žlabys</t>
  </si>
  <si>
    <t>UCC_CC_IMP_P1-LT@lrmuitine.lt</t>
  </si>
  <si>
    <t>UCC_CC_IMP_P2-LT@lrmuitine.lt</t>
  </si>
  <si>
    <t>UCC_AES_C1-LT@lrmuitine.lt</t>
  </si>
  <si>
    <t>UCC_ICS2_R1R2R3-LT@lrmuitine.lt</t>
  </si>
  <si>
    <t>Initial version for LT</t>
  </si>
  <si>
    <t>www.lrmuitine.lt</t>
  </si>
  <si>
    <t>There will be a big bang for all economic operators. All communication should be additionally copied to tautvydas.banelis@lrmuitine.lt , giedre.jusaityte@lrmuitine.lt</t>
  </si>
  <si>
    <t>There will be a big bang for all economic operators. All communication should be additionally copied to tautvydas.banelis@lrmuitine.lt , giedre.jusaityte@lrmuitine.lt, danute.gruzaite@lrmuitine.lt</t>
  </si>
  <si>
    <t>There will be a big bang for all economic operators. All communication should be additionally copied to tautvydas.banelis@lrmuitine.lt , giedre.jusaityte@lrmuitine.lt, robertas.kaukenas@lrmuitine.lt</t>
  </si>
  <si>
    <t>A central PoUS system will be used</t>
  </si>
  <si>
    <t>There will be a big bang for all economic operators. All communication should be additionally copied to tautvydas.banelis@lrmuitine.lt , giedre.jusaityte@lrmuitine.lt, anna.udalova@lrmuitine.lt</t>
  </si>
  <si>
    <t>Olga Golovkina</t>
  </si>
  <si>
    <t xml:space="preserve">Lithuania will use central ICS2 R2 functionalinty for AN and not creating national system. Economic operators ask to postpone the beginning of operation starting from 2023-10-01. All communication should be additionally copied to tautvydas.banelis@lrmuitine.lt , giedre.jusaityte@lrmuitine.lt, robertas.kaukenas@lrmuitine.lt </t>
  </si>
  <si>
    <t>There will be a big bang for all economic operators. Economic operators ask to postpone the beginning of operation starting from 2023-10-01. All communication should be additionally copied to tautvydas.banelis@lrmuitine.lt , giedre.jusaityte@lrmuitine.lt, robertas.kaukenas@lrmuitine.lt</t>
  </si>
  <si>
    <t xml:space="preserve">LT Customs has asked for derogation. </t>
  </si>
  <si>
    <t xml:space="preserve">Web Address for EO is Central ICS2 system </t>
  </si>
  <si>
    <t>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</si>
</sst>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0"/>
      <name val="Arial Narrow"/>
      <family val="2"/>
    </font>
    <font>
      <i/>
      <sz val="10"/>
      <color theme="1"/>
      <name val="Arial Narrow"/>
      <family val="2"/>
    </font>
    <font>
      <b/>
      <sz val="72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u/>
      <sz val="10"/>
      <name val="Calibri"/>
      <family val="2"/>
      <scheme val="minor"/>
    </font>
    <font>
      <b/>
      <sz val="48"/>
      <color theme="1"/>
      <name val="Arial Narrow"/>
      <family val="2"/>
    </font>
    <font>
      <sz val="48"/>
      <color theme="1"/>
      <name val="Arial Narrow"/>
      <family val="2"/>
    </font>
    <font>
      <sz val="9"/>
      <color theme="1"/>
      <name val="Arial Narrow"/>
      <family val="2"/>
    </font>
    <font>
      <sz val="11"/>
      <color rgb="FFFF0000"/>
      <name val="Arial Narrow"/>
      <family val="2"/>
    </font>
    <font>
      <b/>
      <sz val="9"/>
      <color indexed="81"/>
      <name val="Tahoma"/>
      <family val="2"/>
    </font>
    <font>
      <b/>
      <sz val="11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14996795556505021"/>
      </right>
      <top/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2">
    <xf numFmtId="0" fontId="0" fillId="0" borderId="0" xfId="0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2" fillId="5" borderId="0" xfId="0" applyFont="1" applyFill="1"/>
    <xf numFmtId="0" fontId="3" fillId="7" borderId="0" xfId="0" applyFont="1" applyFill="1"/>
    <xf numFmtId="0" fontId="1" fillId="8" borderId="0" xfId="0" applyFont="1" applyFill="1"/>
    <xf numFmtId="0" fontId="4" fillId="4" borderId="0" xfId="0" applyFont="1" applyFill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0" fontId="4" fillId="3" borderId="0" xfId="0" applyFont="1" applyFill="1" applyProtection="1">
      <protection locked="0"/>
    </xf>
    <xf numFmtId="0" fontId="1" fillId="4" borderId="0" xfId="0" applyFont="1" applyFill="1" applyAlignment="1">
      <alignment vertical="top"/>
    </xf>
    <xf numFmtId="0" fontId="3" fillId="7" borderId="0" xfId="0" applyFont="1" applyFill="1" applyAlignment="1">
      <alignment horizontal="center"/>
    </xf>
    <xf numFmtId="0" fontId="4" fillId="3" borderId="5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/>
    </xf>
    <xf numFmtId="14" fontId="4" fillId="3" borderId="4" xfId="0" applyNumberFormat="1" applyFont="1" applyFill="1" applyBorder="1" applyAlignment="1" applyProtection="1">
      <alignment horizontal="left"/>
      <protection locked="0"/>
    </xf>
    <xf numFmtId="14" fontId="4" fillId="3" borderId="5" xfId="0" applyNumberFormat="1" applyFont="1" applyFill="1" applyBorder="1" applyAlignment="1" applyProtection="1">
      <alignment horizontal="left"/>
      <protection locked="0"/>
    </xf>
    <xf numFmtId="0" fontId="4" fillId="4" borderId="3" xfId="0" applyFont="1" applyFill="1" applyBorder="1"/>
    <xf numFmtId="0" fontId="4" fillId="4" borderId="1" xfId="0" applyFont="1" applyFill="1" applyBorder="1" applyAlignment="1">
      <alignment horizontal="center"/>
    </xf>
    <xf numFmtId="0" fontId="2" fillId="9" borderId="0" xfId="0" applyFont="1" applyFill="1"/>
    <xf numFmtId="0" fontId="1" fillId="8" borderId="0" xfId="0" applyFont="1" applyFill="1" applyAlignment="1">
      <alignment vertical="top"/>
    </xf>
    <xf numFmtId="0" fontId="4" fillId="8" borderId="0" xfId="0" applyFont="1" applyFill="1"/>
    <xf numFmtId="0" fontId="1" fillId="8" borderId="0" xfId="0" applyFont="1" applyFill="1" applyAlignment="1">
      <alignment horizontal="center"/>
    </xf>
    <xf numFmtId="0" fontId="1" fillId="8" borderId="0" xfId="0" applyFont="1" applyFill="1" applyAlignment="1">
      <alignment horizontal="center" vertical="top"/>
    </xf>
    <xf numFmtId="0" fontId="4" fillId="8" borderId="0" xfId="0" applyFont="1" applyFill="1" applyAlignment="1">
      <alignment horizontal="center"/>
    </xf>
    <xf numFmtId="14" fontId="4" fillId="3" borderId="3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/>
    <xf numFmtId="0" fontId="4" fillId="0" borderId="0" xfId="0" applyFont="1"/>
    <xf numFmtId="0" fontId="4" fillId="10" borderId="0" xfId="0" applyFont="1" applyFill="1"/>
    <xf numFmtId="0" fontId="3" fillId="6" borderId="0" xfId="0" applyFont="1" applyFill="1"/>
    <xf numFmtId="0" fontId="6" fillId="3" borderId="1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0" fontId="4" fillId="4" borderId="0" xfId="0" applyFont="1" applyFill="1" applyAlignment="1">
      <alignment vertical="top"/>
    </xf>
    <xf numFmtId="0" fontId="4" fillId="12" borderId="0" xfId="0" applyFont="1" applyFill="1"/>
    <xf numFmtId="0" fontId="7" fillId="12" borderId="0" xfId="0" applyFont="1" applyFill="1"/>
    <xf numFmtId="49" fontId="4" fillId="3" borderId="1" xfId="0" applyNumberFormat="1" applyFont="1" applyFill="1" applyBorder="1" applyAlignment="1" applyProtection="1">
      <alignment horizontal="center"/>
      <protection locked="0"/>
    </xf>
    <xf numFmtId="14" fontId="4" fillId="4" borderId="1" xfId="0" applyNumberFormat="1" applyFont="1" applyFill="1" applyBorder="1" applyAlignment="1">
      <alignment horizontal="left"/>
    </xf>
    <xf numFmtId="0" fontId="3" fillId="6" borderId="0" xfId="0" applyFont="1" applyFill="1" applyAlignment="1">
      <alignment horizontal="center"/>
    </xf>
    <xf numFmtId="14" fontId="4" fillId="8" borderId="0" xfId="0" applyNumberFormat="1" applyFont="1" applyFill="1" applyAlignment="1">
      <alignment horizontal="left"/>
    </xf>
    <xf numFmtId="0" fontId="5" fillId="5" borderId="7" xfId="0" applyFont="1" applyFill="1" applyBorder="1"/>
    <xf numFmtId="0" fontId="4" fillId="5" borderId="8" xfId="0" applyFont="1" applyFill="1" applyBorder="1" applyAlignment="1">
      <alignment horizontal="center"/>
    </xf>
    <xf numFmtId="0" fontId="4" fillId="5" borderId="8" xfId="0" applyFont="1" applyFill="1" applyBorder="1"/>
    <xf numFmtId="0" fontId="5" fillId="9" borderId="7" xfId="0" applyFont="1" applyFill="1" applyBorder="1"/>
    <xf numFmtId="0" fontId="4" fillId="9" borderId="8" xfId="0" applyFont="1" applyFill="1" applyBorder="1" applyAlignment="1">
      <alignment horizontal="center"/>
    </xf>
    <xf numFmtId="0" fontId="4" fillId="9" borderId="8" xfId="0" applyFont="1" applyFill="1" applyBorder="1"/>
    <xf numFmtId="0" fontId="4" fillId="9" borderId="9" xfId="0" applyFont="1" applyFill="1" applyBorder="1"/>
    <xf numFmtId="0" fontId="4" fillId="4" borderId="1" xfId="0" applyFont="1" applyFill="1" applyBorder="1" applyProtection="1"/>
    <xf numFmtId="0" fontId="10" fillId="3" borderId="6" xfId="1" applyFont="1" applyFill="1" applyBorder="1" applyAlignment="1" applyProtection="1">
      <alignment horizontal="center"/>
      <protection locked="0"/>
    </xf>
    <xf numFmtId="0" fontId="11" fillId="12" borderId="0" xfId="0" applyFont="1" applyFill="1"/>
    <xf numFmtId="0" fontId="12" fillId="12" borderId="0" xfId="0" applyFont="1" applyFill="1"/>
    <xf numFmtId="0" fontId="13" fillId="4" borderId="0" xfId="0" applyFont="1" applyFill="1" applyAlignment="1"/>
    <xf numFmtId="0" fontId="13" fillId="4" borderId="0" xfId="0" applyFont="1" applyFill="1" applyBorder="1" applyAlignment="1">
      <alignment horizontal="center" vertical="top" wrapText="1"/>
    </xf>
    <xf numFmtId="2" fontId="13" fillId="4" borderId="0" xfId="0" applyNumberFormat="1" applyFont="1" applyFill="1" applyBorder="1" applyAlignment="1">
      <alignment horizontal="center" vertical="top" wrapText="1"/>
    </xf>
    <xf numFmtId="164" fontId="13" fillId="4" borderId="0" xfId="0" applyNumberFormat="1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vertical="top" wrapText="1"/>
    </xf>
    <xf numFmtId="0" fontId="13" fillId="4" borderId="0" xfId="0" applyFont="1" applyFill="1"/>
    <xf numFmtId="0" fontId="5" fillId="5" borderId="0" xfId="0" applyFont="1" applyFill="1" applyBorder="1" applyAlignment="1">
      <alignment horizontal="center" wrapText="1"/>
    </xf>
    <xf numFmtId="2" fontId="5" fillId="5" borderId="0" xfId="0" applyNumberFormat="1" applyFont="1" applyFill="1" applyBorder="1" applyAlignment="1">
      <alignment horizontal="center" wrapText="1"/>
    </xf>
    <xf numFmtId="164" fontId="5" fillId="5" borderId="0" xfId="0" applyNumberFormat="1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0" fontId="13" fillId="3" borderId="0" xfId="0" applyFont="1" applyFill="1" applyAlignment="1">
      <alignment horizontal="center" vertical="top" wrapText="1"/>
    </xf>
    <xf numFmtId="2" fontId="13" fillId="3" borderId="0" xfId="0" applyNumberFormat="1" applyFont="1" applyFill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0" fontId="13" fillId="3" borderId="0" xfId="0" applyFont="1" applyFill="1" applyAlignment="1">
      <alignment vertical="top" wrapText="1"/>
    </xf>
    <xf numFmtId="0" fontId="3" fillId="7" borderId="0" xfId="0" applyFont="1" applyFill="1" applyAlignment="1">
      <alignment horizontal="left"/>
    </xf>
    <xf numFmtId="0" fontId="14" fillId="4" borderId="0" xfId="0" applyFont="1" applyFill="1" applyAlignment="1">
      <alignment vertical="top" wrapText="1"/>
    </xf>
    <xf numFmtId="0" fontId="16" fillId="9" borderId="0" xfId="0" applyFont="1" applyFill="1" applyAlignment="1">
      <alignment horizontal="left" wrapText="1"/>
    </xf>
    <xf numFmtId="14" fontId="4" fillId="3" borderId="4" xfId="0" applyNumberFormat="1" applyFont="1" applyFill="1" applyBorder="1" applyAlignment="1" applyProtection="1">
      <alignment horizontal="left" vertical="center"/>
      <protection locked="0"/>
    </xf>
    <xf numFmtId="14" fontId="4" fillId="3" borderId="5" xfId="0" applyNumberFormat="1" applyFont="1" applyFill="1" applyBorder="1" applyAlignment="1" applyProtection="1">
      <alignment horizontal="left" vertical="center"/>
      <protection locked="0"/>
    </xf>
    <xf numFmtId="0" fontId="4" fillId="8" borderId="0" xfId="0" applyFont="1" applyFill="1" applyAlignment="1">
      <alignment vertical="center"/>
    </xf>
    <xf numFmtId="0" fontId="4" fillId="11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</cellXfs>
  <cellStyles count="2">
    <cellStyle name="Hipersaitas" xfId="1" builtinId="8"/>
    <cellStyle name="Įprastas" xfId="0" builtinId="0"/>
  </cellStyles>
  <dxfs count="39">
    <dxf>
      <font>
        <strike val="0"/>
        <outline val="0"/>
        <shadow val="0"/>
        <u val="none"/>
        <vertAlign val="baseline"/>
        <sz val="9"/>
        <name val="Arial Narrow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numFmt numFmtId="164" formatCode="d/mm/yy;@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 Narrow"/>
        <scheme val="none"/>
      </font>
      <numFmt numFmtId="164" formatCode="d/mm/yy;@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 Narrow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 Narrow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fill>
        <patternFill patternType="solid">
          <fgColor indexed="64"/>
          <bgColor theme="4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homes\Backup%20USB%20drive\Risk%20Log\v%201.59\UCC_ECustoms%20Risk%20Log%20v1%2059%202811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homes\Backup%20USB%20drive\Risk%20Log\UCC_ECustoms%20Risk%20Log%20v1%2058%201609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Version Info"/>
      <sheetName val="Risk Log"/>
      <sheetName val="TOP 5"/>
      <sheetName val="how-to"/>
      <sheetName val="values"/>
      <sheetName val="UCC_ECustoms Risk Log v1 59 28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Version Info"/>
      <sheetName val="Risk Log"/>
      <sheetName val="TOP 5"/>
      <sheetName val="how-to"/>
      <sheetName val="values"/>
      <sheetName val="UCC_ECustoms Risk Log v1 58 16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B3:F22" totalsRowShown="0" headerRowDxfId="9" dataDxfId="7" headerRowBorderDxfId="8" tableBorderDxfId="6" totalsRowBorderDxfId="5">
  <autoFilter ref="B3:F22" xr:uid="{00000000-0009-0000-0100-000001000000}"/>
  <sortState xmlns:xlrd2="http://schemas.microsoft.com/office/spreadsheetml/2017/richdata2" ref="B3:F24">
    <sortCondition ref="B2:B24"/>
  </sortState>
  <tableColumns count="5">
    <tableColumn id="1" xr3:uid="{00000000-0010-0000-0000-000001000000}" name="Record #" dataDxfId="4"/>
    <tableColumn id="2" xr3:uid="{00000000-0010-0000-0000-000002000000}" name="Version" dataDxfId="3"/>
    <tableColumn id="3" xr3:uid="{00000000-0010-0000-0000-000003000000}" name="Date" dataDxfId="2"/>
    <tableColumn id="4" xr3:uid="{00000000-0010-0000-0000-000004000000}" name="Tab" dataDxfId="1"/>
    <tableColumn id="5" xr3:uid="{00000000-0010-0000-0000-000005000000}" name="Change Description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2:I32"/>
  <sheetViews>
    <sheetView topLeftCell="A2" zoomScale="110" zoomScaleNormal="110" workbookViewId="0">
      <selection activeCell="C32" sqref="C32"/>
    </sheetView>
  </sheetViews>
  <sheetFormatPr defaultColWidth="9.140625" defaultRowHeight="16.5" x14ac:dyDescent="0.3"/>
  <cols>
    <col min="1" max="1" width="3.5703125" style="1" customWidth="1"/>
    <col min="2" max="2" width="1.5703125" style="1" customWidth="1"/>
    <col min="3" max="3" width="11" style="1" customWidth="1"/>
    <col min="4" max="4" width="45.140625" style="1" customWidth="1"/>
    <col min="5" max="5" width="12.42578125" style="1" customWidth="1"/>
    <col min="6" max="6" width="30" style="2" customWidth="1"/>
    <col min="7" max="7" width="28.5703125" style="1" customWidth="1"/>
    <col min="8" max="8" width="24.42578125" style="1" customWidth="1"/>
    <col min="9" max="9" width="1.5703125" style="1" customWidth="1"/>
    <col min="10" max="16384" width="9.140625" style="1"/>
  </cols>
  <sheetData>
    <row r="2" spans="2:9" ht="9.9499999999999993" customHeight="1" x14ac:dyDescent="0.3">
      <c r="B2" s="5"/>
      <c r="C2" s="5"/>
      <c r="D2" s="5"/>
      <c r="E2" s="5"/>
      <c r="F2" s="21"/>
      <c r="G2" s="21"/>
      <c r="H2" s="21"/>
      <c r="I2" s="21"/>
    </row>
    <row r="3" spans="2:9" x14ac:dyDescent="0.3">
      <c r="B3" s="5"/>
      <c r="C3" s="3" t="s">
        <v>85</v>
      </c>
      <c r="D3" s="3"/>
      <c r="E3" s="5"/>
      <c r="F3" s="5"/>
      <c r="G3" s="3" t="s">
        <v>124</v>
      </c>
      <c r="H3" s="3"/>
      <c r="I3" s="5"/>
    </row>
    <row r="4" spans="2:9" s="6" customFormat="1" ht="12.75" x14ac:dyDescent="0.2">
      <c r="B4" s="20"/>
      <c r="C4" s="9" t="s">
        <v>46</v>
      </c>
      <c r="D4" s="6" t="str">
        <f>IF(C4="","",VLOOKUP(C4,Formats!D2:E30,2,))</f>
        <v>Lietuva</v>
      </c>
      <c r="E4" s="23"/>
      <c r="F4" s="23"/>
      <c r="G4" s="8" t="s">
        <v>90</v>
      </c>
      <c r="H4" s="35" t="s">
        <v>163</v>
      </c>
      <c r="I4" s="23"/>
    </row>
    <row r="5" spans="2:9" s="6" customFormat="1" ht="12.75" x14ac:dyDescent="0.2">
      <c r="B5" s="20"/>
      <c r="C5" s="20"/>
      <c r="D5" s="20"/>
      <c r="E5" s="20"/>
      <c r="F5" s="23"/>
      <c r="G5" s="16" t="s">
        <v>123</v>
      </c>
      <c r="H5" s="24">
        <v>44957</v>
      </c>
      <c r="I5" s="23"/>
    </row>
    <row r="6" spans="2:9" ht="9.9499999999999993" customHeight="1" x14ac:dyDescent="0.3">
      <c r="B6" s="5"/>
      <c r="C6" s="5"/>
      <c r="D6" s="5"/>
      <c r="E6" s="5"/>
      <c r="F6" s="21"/>
      <c r="G6" s="21"/>
      <c r="H6" s="21"/>
      <c r="I6" s="21"/>
    </row>
    <row r="8" spans="2:9" ht="9.9499999999999993" customHeight="1" x14ac:dyDescent="0.3">
      <c r="B8" s="5"/>
      <c r="C8" s="5"/>
      <c r="D8" s="5"/>
      <c r="E8" s="5"/>
      <c r="F8" s="21"/>
      <c r="G8" s="5"/>
      <c r="H8" s="5"/>
      <c r="I8" s="5"/>
    </row>
    <row r="9" spans="2:9" x14ac:dyDescent="0.3">
      <c r="B9" s="5"/>
      <c r="C9" s="3" t="s">
        <v>93</v>
      </c>
      <c r="D9" s="3"/>
      <c r="E9" s="3"/>
      <c r="F9" s="3"/>
      <c r="G9" s="3"/>
      <c r="H9" s="3"/>
      <c r="I9" s="5"/>
    </row>
    <row r="10" spans="2:9" x14ac:dyDescent="0.3">
      <c r="B10" s="5"/>
      <c r="C10" s="11" t="s">
        <v>91</v>
      </c>
      <c r="D10" s="4" t="s">
        <v>10</v>
      </c>
      <c r="E10" s="4" t="s">
        <v>11</v>
      </c>
      <c r="F10" s="4" t="s">
        <v>92</v>
      </c>
      <c r="G10" s="4" t="s">
        <v>117</v>
      </c>
      <c r="H10" s="4" t="s">
        <v>89</v>
      </c>
      <c r="I10" s="5"/>
    </row>
    <row r="11" spans="2:9" s="6" customFormat="1" ht="12.75" x14ac:dyDescent="0.2">
      <c r="B11" s="20"/>
      <c r="C11" s="17">
        <f>IF(D11="","",1)</f>
        <v>1</v>
      </c>
      <c r="D11" s="30" t="s">
        <v>0</v>
      </c>
      <c r="E11" s="46" t="str">
        <f>IF(D11="","",VLOOKUP(D11,Formats!$A$3:$B$20,2,FALSE))</f>
        <v>National System</v>
      </c>
      <c r="F11" s="30" t="s">
        <v>127</v>
      </c>
      <c r="G11" s="30" t="s">
        <v>128</v>
      </c>
      <c r="H11" s="30">
        <v>37052327489</v>
      </c>
      <c r="I11" s="20"/>
    </row>
    <row r="12" spans="2:9" s="6" customFormat="1" ht="12.75" x14ac:dyDescent="0.2">
      <c r="B12" s="20"/>
      <c r="C12" s="17">
        <f>IF(D12="","",1+C11)</f>
        <v>2</v>
      </c>
      <c r="D12" s="30" t="s">
        <v>1</v>
      </c>
      <c r="E12" s="46" t="str">
        <f>IF(D12="","",VLOOKUP(D12,Formats!$A$3:$B$20,2,FALSE))</f>
        <v>National System</v>
      </c>
      <c r="F12" s="30" t="s">
        <v>127</v>
      </c>
      <c r="G12" s="30" t="s">
        <v>129</v>
      </c>
      <c r="H12" s="30">
        <v>37052327489</v>
      </c>
      <c r="I12" s="20"/>
    </row>
    <row r="13" spans="2:9" s="6" customFormat="1" ht="12.75" x14ac:dyDescent="0.2">
      <c r="B13" s="20"/>
      <c r="C13" s="17">
        <f t="shared" ref="C13:C29" si="0">IF(D13="","",1+C12)</f>
        <v>3</v>
      </c>
      <c r="D13" s="30" t="s">
        <v>2</v>
      </c>
      <c r="E13" s="46" t="str">
        <f>IF(D13="","",VLOOKUP(D13,Formats!$A$3:$B$20,2,FALSE))</f>
        <v>National System</v>
      </c>
      <c r="F13" s="30" t="s">
        <v>130</v>
      </c>
      <c r="G13" s="30" t="s">
        <v>131</v>
      </c>
      <c r="H13" s="30">
        <v>37052327490</v>
      </c>
      <c r="I13" s="20"/>
    </row>
    <row r="14" spans="2:9" s="6" customFormat="1" ht="12.75" x14ac:dyDescent="0.2">
      <c r="B14" s="20"/>
      <c r="C14" s="17">
        <f t="shared" si="0"/>
        <v>4</v>
      </c>
      <c r="D14" s="30" t="s">
        <v>3</v>
      </c>
      <c r="E14" s="46" t="str">
        <f>IF(D14="","",VLOOKUP(D14,Formats!$A$3:$B$20,2,FALSE))</f>
        <v>National System</v>
      </c>
      <c r="F14" s="30" t="s">
        <v>132</v>
      </c>
      <c r="G14" s="30" t="s">
        <v>133</v>
      </c>
      <c r="H14" s="30">
        <v>37052327491</v>
      </c>
      <c r="I14" s="20"/>
    </row>
    <row r="15" spans="2:9" s="6" customFormat="1" ht="12.75" x14ac:dyDescent="0.2">
      <c r="B15" s="20"/>
      <c r="C15" s="17">
        <f t="shared" si="0"/>
        <v>5</v>
      </c>
      <c r="D15" s="30" t="s">
        <v>111</v>
      </c>
      <c r="E15" s="46" t="str">
        <f>IF(D15="","",VLOOKUP(D15,Formats!$A$3:$B$20,2,FALSE))</f>
        <v>National System</v>
      </c>
      <c r="F15" s="30" t="s">
        <v>158</v>
      </c>
      <c r="G15" s="30" t="s">
        <v>134</v>
      </c>
      <c r="H15" s="30">
        <v>37052327496</v>
      </c>
      <c r="I15" s="20"/>
    </row>
    <row r="16" spans="2:9" s="6" customFormat="1" ht="12.75" x14ac:dyDescent="0.2">
      <c r="B16" s="20"/>
      <c r="C16" s="17">
        <f t="shared" si="0"/>
        <v>6</v>
      </c>
      <c r="D16" s="30" t="s">
        <v>4</v>
      </c>
      <c r="E16" s="46" t="str">
        <f>IF(D16="","",VLOOKUP(D16,Formats!$A$3:$B$20,2,FALSE))</f>
        <v>National System</v>
      </c>
      <c r="F16" s="30" t="s">
        <v>135</v>
      </c>
      <c r="G16" s="30" t="s">
        <v>136</v>
      </c>
      <c r="H16" s="30">
        <v>37052666144</v>
      </c>
      <c r="I16" s="20"/>
    </row>
    <row r="17" spans="2:9" s="6" customFormat="1" ht="12.75" x14ac:dyDescent="0.2">
      <c r="B17" s="20"/>
      <c r="C17" s="17">
        <f t="shared" si="0"/>
        <v>7</v>
      </c>
      <c r="D17" s="31" t="s">
        <v>5</v>
      </c>
      <c r="E17" s="46" t="str">
        <f>IF(D17="","",VLOOKUP(D17,Formats!$A$3:$B$20,2,FALSE))</f>
        <v>National System</v>
      </c>
      <c r="F17" s="31" t="s">
        <v>135</v>
      </c>
      <c r="G17" s="31" t="s">
        <v>137</v>
      </c>
      <c r="H17" s="31">
        <v>37052666144</v>
      </c>
      <c r="I17" s="20"/>
    </row>
    <row r="18" spans="2:9" s="6" customFormat="1" ht="12.75" x14ac:dyDescent="0.2">
      <c r="B18" s="20"/>
      <c r="C18" s="17">
        <f t="shared" si="0"/>
        <v>8</v>
      </c>
      <c r="D18" s="31" t="s">
        <v>6</v>
      </c>
      <c r="E18" s="46" t="str">
        <f>IF(D18="","",VLOOKUP(D18,Formats!$A$3:$B$20,2,FALSE))</f>
        <v>National System</v>
      </c>
      <c r="F18" s="31" t="s">
        <v>138</v>
      </c>
      <c r="G18" s="31" t="s">
        <v>139</v>
      </c>
      <c r="H18" s="31">
        <v>37052327486</v>
      </c>
      <c r="I18" s="20"/>
    </row>
    <row r="19" spans="2:9" s="6" customFormat="1" ht="12.75" x14ac:dyDescent="0.2">
      <c r="B19" s="20"/>
      <c r="C19" s="17">
        <f t="shared" si="0"/>
        <v>9</v>
      </c>
      <c r="D19" s="31" t="s">
        <v>118</v>
      </c>
      <c r="E19" s="46" t="str">
        <f>IF(D19="","",VLOOKUP(D19,Formats!$A$3:$B$20,2,FALSE))</f>
        <v>TES System</v>
      </c>
      <c r="F19" s="31" t="s">
        <v>140</v>
      </c>
      <c r="G19" s="31" t="s">
        <v>141</v>
      </c>
      <c r="H19" s="31">
        <v>37052666038</v>
      </c>
      <c r="I19" s="20"/>
    </row>
    <row r="20" spans="2:9" s="6" customFormat="1" ht="12.75" x14ac:dyDescent="0.2">
      <c r="B20" s="20"/>
      <c r="C20" s="17">
        <f t="shared" si="0"/>
        <v>10</v>
      </c>
      <c r="D20" s="31" t="s">
        <v>119</v>
      </c>
      <c r="E20" s="46" t="str">
        <f>IF(D20="","",VLOOKUP(D20,Formats!$A$3:$B$20,2,FALSE))</f>
        <v>TES System</v>
      </c>
      <c r="F20" s="31" t="s">
        <v>140</v>
      </c>
      <c r="G20" s="31" t="s">
        <v>141</v>
      </c>
      <c r="H20" s="31">
        <v>37052666038</v>
      </c>
      <c r="I20" s="20"/>
    </row>
    <row r="21" spans="2:9" s="6" customFormat="1" ht="12.75" x14ac:dyDescent="0.2">
      <c r="B21" s="20"/>
      <c r="C21" s="17">
        <f t="shared" si="0"/>
        <v>11</v>
      </c>
      <c r="D21" s="31" t="s">
        <v>106</v>
      </c>
      <c r="E21" s="46" t="str">
        <f>IF(D21="","",VLOOKUP(D21,Formats!$A$3:$B$20,2,FALSE))</f>
        <v>TES System</v>
      </c>
      <c r="F21" s="31" t="s">
        <v>142</v>
      </c>
      <c r="G21" s="31" t="s">
        <v>143</v>
      </c>
      <c r="H21" s="31">
        <v>37052666085</v>
      </c>
      <c r="I21" s="20"/>
    </row>
    <row r="22" spans="2:9" s="6" customFormat="1" ht="12.75" x14ac:dyDescent="0.2">
      <c r="B22" s="20"/>
      <c r="C22" s="17">
        <f t="shared" si="0"/>
        <v>12</v>
      </c>
      <c r="D22" s="31" t="s">
        <v>107</v>
      </c>
      <c r="E22" s="46" t="str">
        <f>IF(D22="","",VLOOKUP(D22,Formats!$A$3:$B$20,2,FALSE))</f>
        <v>TES System</v>
      </c>
      <c r="F22" s="31" t="s">
        <v>142</v>
      </c>
      <c r="G22" s="31" t="s">
        <v>144</v>
      </c>
      <c r="H22" s="31">
        <v>37052666085</v>
      </c>
      <c r="I22" s="20"/>
    </row>
    <row r="23" spans="2:9" s="6" customFormat="1" ht="12.75" x14ac:dyDescent="0.2">
      <c r="B23" s="20"/>
      <c r="C23" s="17">
        <f t="shared" si="0"/>
        <v>13</v>
      </c>
      <c r="D23" s="31" t="s">
        <v>108</v>
      </c>
      <c r="E23" s="46" t="str">
        <f>IF(D23="","",VLOOKUP(D23,Formats!$A$3:$B$20,2,FALSE))</f>
        <v>TES System</v>
      </c>
      <c r="F23" s="31" t="s">
        <v>158</v>
      </c>
      <c r="G23" s="31" t="s">
        <v>145</v>
      </c>
      <c r="H23" s="31">
        <v>37052327496</v>
      </c>
      <c r="I23" s="20"/>
    </row>
    <row r="24" spans="2:9" s="6" customFormat="1" ht="12.75" x14ac:dyDescent="0.2">
      <c r="B24" s="20"/>
      <c r="C24" s="17">
        <f t="shared" si="0"/>
        <v>14</v>
      </c>
      <c r="D24" s="31" t="s">
        <v>109</v>
      </c>
      <c r="E24" s="46" t="str">
        <f>IF(D24="","",VLOOKUP(D24,Formats!$A$3:$B$20,2,FALSE))</f>
        <v>TES System</v>
      </c>
      <c r="F24" s="31" t="s">
        <v>146</v>
      </c>
      <c r="G24" s="31" t="s">
        <v>147</v>
      </c>
      <c r="H24" s="31">
        <v>37052666088</v>
      </c>
      <c r="I24" s="20"/>
    </row>
    <row r="25" spans="2:9" s="6" customFormat="1" ht="12.75" x14ac:dyDescent="0.2">
      <c r="B25" s="20"/>
      <c r="C25" s="17">
        <f t="shared" si="0"/>
        <v>15</v>
      </c>
      <c r="D25" s="31" t="s">
        <v>110</v>
      </c>
      <c r="E25" s="46" t="str">
        <f>IF(D25="","",VLOOKUP(D25,Formats!$A$3:$B$20,2,FALSE))</f>
        <v>TES System</v>
      </c>
      <c r="F25" s="31" t="s">
        <v>146</v>
      </c>
      <c r="G25" s="31" t="s">
        <v>148</v>
      </c>
      <c r="H25" s="31">
        <v>37052666088</v>
      </c>
      <c r="I25" s="20"/>
    </row>
    <row r="26" spans="2:9" s="6" customFormat="1" ht="12.75" x14ac:dyDescent="0.2">
      <c r="B26" s="20"/>
      <c r="C26" s="17">
        <f t="shared" si="0"/>
        <v>16</v>
      </c>
      <c r="D26" s="31" t="s">
        <v>7</v>
      </c>
      <c r="E26" s="46" t="str">
        <f>IF(D26="","",VLOOKUP(D26,Formats!$A$3:$B$20,2,FALSE))</f>
        <v>TES System</v>
      </c>
      <c r="F26" s="31" t="s">
        <v>130</v>
      </c>
      <c r="G26" s="31" t="s">
        <v>149</v>
      </c>
      <c r="H26" s="31">
        <v>37052327490</v>
      </c>
      <c r="I26" s="20"/>
    </row>
    <row r="27" spans="2:9" s="6" customFormat="1" ht="12.75" x14ac:dyDescent="0.2">
      <c r="B27" s="20"/>
      <c r="C27" s="17">
        <f t="shared" si="0"/>
        <v>17</v>
      </c>
      <c r="D27" s="31" t="s">
        <v>120</v>
      </c>
      <c r="E27" s="46" t="str">
        <f>IF(D27="","",VLOOKUP(D27,Formats!$A$3:$B$20,2,FALSE))</f>
        <v>TES System</v>
      </c>
      <c r="F27" s="31" t="s">
        <v>135</v>
      </c>
      <c r="G27" s="31" t="s">
        <v>150</v>
      </c>
      <c r="H27" s="31">
        <v>37052666144</v>
      </c>
      <c r="I27" s="20"/>
    </row>
    <row r="28" spans="2:9" s="6" customFormat="1" ht="12.75" x14ac:dyDescent="0.2">
      <c r="B28" s="20"/>
      <c r="C28" s="17">
        <f t="shared" si="0"/>
        <v>18</v>
      </c>
      <c r="D28" s="31" t="s">
        <v>121</v>
      </c>
      <c r="E28" s="46" t="str">
        <f>IF(D28="","",VLOOKUP(D28,Formats!$A$3:$B$20,2,FALSE))</f>
        <v>TES System</v>
      </c>
      <c r="F28" s="31" t="s">
        <v>135</v>
      </c>
      <c r="G28" s="31" t="s">
        <v>150</v>
      </c>
      <c r="H28" s="31">
        <v>37052666144</v>
      </c>
      <c r="I28" s="20"/>
    </row>
    <row r="29" spans="2:9" s="6" customFormat="1" ht="12.75" x14ac:dyDescent="0.2">
      <c r="B29" s="20"/>
      <c r="C29" s="17" t="str">
        <f t="shared" si="0"/>
        <v/>
      </c>
      <c r="D29" s="31"/>
      <c r="E29" s="46" t="str">
        <f>IF(D29="","",VLOOKUP(D29,Formats!$A$3:$B$20,2,FALSE))</f>
        <v/>
      </c>
      <c r="F29" s="31"/>
      <c r="G29" s="31"/>
      <c r="H29" s="31"/>
      <c r="I29" s="20"/>
    </row>
    <row r="30" spans="2:9" ht="9.9499999999999993" customHeight="1" x14ac:dyDescent="0.3">
      <c r="B30" s="5"/>
      <c r="C30" s="5"/>
      <c r="D30" s="5"/>
      <c r="E30" s="5"/>
      <c r="F30" s="21"/>
      <c r="G30" s="5"/>
      <c r="H30" s="5"/>
      <c r="I30" s="5"/>
    </row>
    <row r="31" spans="2:9" ht="17.25" thickBot="1" x14ac:dyDescent="0.35"/>
    <row r="32" spans="2:9" ht="13.5" customHeight="1" thickBot="1" x14ac:dyDescent="0.35">
      <c r="C32" s="47" t="s">
        <v>104</v>
      </c>
    </row>
  </sheetData>
  <sheetProtection insertHyperlinks="0" selectLockedCells="1"/>
  <conditionalFormatting sqref="H5">
    <cfRule type="cellIs" dxfId="38" priority="1" operator="lessThan">
      <formula>TODAY()</formula>
    </cfRule>
  </conditionalFormatting>
  <hyperlinks>
    <hyperlink ref="C32" location="details!A1" display="Next" xr:uid="{00000000-0004-0000-0000-000000000000}"/>
  </hyperlinks>
  <pageMargins left="0.7" right="0.7" top="0.75" bottom="0.75" header="0.3" footer="0.3"/>
  <pageSetup paperSize="9" scale="82" orientation="landscape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Formats!$D$3:$D$29</xm:f>
          </x14:formula1>
          <xm:sqref>C4</xm:sqref>
        </x14:dataValidation>
        <x14:dataValidation type="list" allowBlank="1" showInputMessage="1" showErrorMessage="1" xr:uid="{00000000-0002-0000-0000-000001000000}">
          <x14:formula1>
            <xm:f>Formats!$A$3:$A$20</xm:f>
          </x14:formula1>
          <xm:sqref>D11:D29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C31"/>
  <sheetViews>
    <sheetView tabSelected="1" zoomScale="90" zoomScaleNormal="90" workbookViewId="0">
      <pane xSplit="4" ySplit="9" topLeftCell="E10" activePane="bottomRight" state="frozen"/>
      <selection pane="topRight" activeCell="D1" sqref="D1"/>
      <selection pane="bottomLeft" activeCell="A8" sqref="A8"/>
      <selection pane="bottomRight"/>
    </sheetView>
  </sheetViews>
  <sheetFormatPr defaultColWidth="9.140625" defaultRowHeight="16.5" x14ac:dyDescent="0.3"/>
  <cols>
    <col min="1" max="1" width="3.5703125" style="1" customWidth="1"/>
    <col min="2" max="2" width="1.5703125" style="1" customWidth="1"/>
    <col min="3" max="3" width="9.42578125" style="2" customWidth="1"/>
    <col min="4" max="4" width="45.42578125" style="1" bestFit="1" customWidth="1"/>
    <col min="5" max="5" width="27.42578125" style="1" customWidth="1"/>
    <col min="6" max="6" width="1.5703125" style="1" customWidth="1"/>
    <col min="7" max="7" width="17.5703125" style="1" customWidth="1"/>
    <col min="8" max="8" width="9.140625" style="2"/>
    <col min="9" max="9" width="1.5703125" style="1" customWidth="1"/>
    <col min="10" max="11" width="9.140625" style="1"/>
    <col min="12" max="12" width="9.140625" style="2"/>
    <col min="13" max="13" width="1.5703125" style="1" customWidth="1"/>
    <col min="14" max="14" width="11.85546875" style="1" customWidth="1"/>
    <col min="15" max="15" width="9.140625" style="2"/>
    <col min="16" max="16" width="1.5703125" style="1" customWidth="1"/>
    <col min="17" max="18" width="9.140625" style="1"/>
    <col min="19" max="19" width="9.140625" style="2"/>
    <col min="20" max="20" width="1.5703125" style="1" customWidth="1"/>
    <col min="21" max="21" width="17.5703125" style="1" customWidth="1"/>
    <col min="22" max="22" width="9.140625" style="2"/>
    <col min="23" max="23" width="1.5703125" style="1" customWidth="1"/>
    <col min="24" max="24" width="30.85546875" style="1" customWidth="1"/>
    <col min="25" max="25" width="1.5703125" style="1" customWidth="1"/>
    <col min="26" max="26" width="46.42578125" style="1" customWidth="1"/>
    <col min="27" max="27" width="1.5703125" style="1" customWidth="1"/>
    <col min="28" max="28" width="46.42578125" style="1" customWidth="1"/>
    <col min="29" max="29" width="1.5703125" style="1" customWidth="1"/>
    <col min="30" max="16384" width="9.140625" style="1"/>
  </cols>
  <sheetData>
    <row r="2" spans="2:29" x14ac:dyDescent="0.3">
      <c r="B2" s="5"/>
      <c r="C2" s="21"/>
      <c r="D2" s="5"/>
      <c r="E2" s="5"/>
      <c r="F2" s="5"/>
      <c r="G2" s="5"/>
      <c r="H2" s="21"/>
      <c r="I2" s="5"/>
      <c r="J2" s="5"/>
      <c r="K2" s="5"/>
      <c r="L2" s="21"/>
      <c r="M2" s="5"/>
      <c r="N2" s="5"/>
      <c r="O2" s="21"/>
      <c r="P2" s="5"/>
      <c r="Q2" s="5"/>
      <c r="R2" s="5"/>
      <c r="S2" s="21"/>
      <c r="T2" s="5"/>
      <c r="U2" s="5"/>
      <c r="V2" s="21"/>
      <c r="W2" s="5"/>
      <c r="X2" s="5"/>
      <c r="Y2" s="5"/>
      <c r="Z2" s="5"/>
      <c r="AA2" s="5"/>
      <c r="AB2" s="5"/>
      <c r="AC2" s="5"/>
    </row>
    <row r="3" spans="2:29" s="6" customFormat="1" ht="12.75" x14ac:dyDescent="0.2">
      <c r="B3" s="20"/>
      <c r="C3" s="23"/>
      <c r="D3" s="7" t="str">
        <f>IF(General!D4="","Pls provide country details in the general tab",General!C4 &amp; " - " &amp; General!D4)</f>
        <v>LT - Lietuva</v>
      </c>
      <c r="E3" s="20"/>
      <c r="F3" s="20"/>
      <c r="G3" s="42" t="s">
        <v>112</v>
      </c>
      <c r="H3" s="43"/>
      <c r="I3" s="44"/>
      <c r="J3" s="44"/>
      <c r="K3" s="44"/>
      <c r="L3" s="43"/>
      <c r="M3" s="44"/>
      <c r="N3" s="44"/>
      <c r="O3" s="43"/>
      <c r="P3" s="44"/>
      <c r="Q3" s="44"/>
      <c r="R3" s="44"/>
      <c r="S3" s="43"/>
      <c r="T3" s="44"/>
      <c r="U3" s="44"/>
      <c r="V3" s="43"/>
      <c r="W3" s="44"/>
      <c r="X3" s="45"/>
      <c r="Y3" s="20"/>
      <c r="Z3" s="20"/>
      <c r="AA3" s="20"/>
      <c r="AB3" s="20"/>
      <c r="AC3" s="20"/>
    </row>
    <row r="4" spans="2:29" s="6" customFormat="1" ht="12.75" x14ac:dyDescent="0.2">
      <c r="B4" s="20"/>
      <c r="C4" s="23"/>
      <c r="D4" s="7" t="str">
        <f>IF(General!H4="","Pls provide version info in the general tab","version " &amp; General!H4)</f>
        <v>version 11.00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3"/>
      <c r="W4" s="20"/>
      <c r="X4" s="20"/>
      <c r="Y4" s="20"/>
      <c r="Z4" s="20"/>
      <c r="AA4" s="20"/>
      <c r="AB4" s="20"/>
      <c r="AC4" s="20"/>
    </row>
    <row r="5" spans="2:29" s="6" customFormat="1" ht="12.75" x14ac:dyDescent="0.2">
      <c r="B5" s="20"/>
      <c r="C5" s="23"/>
      <c r="D5" s="36">
        <f>IF(General!H5="","Pls provide issue date information in the general tab",General!H5)</f>
        <v>44957</v>
      </c>
      <c r="E5" s="20"/>
      <c r="F5" s="20"/>
      <c r="G5" s="39" t="s">
        <v>116</v>
      </c>
      <c r="H5" s="40"/>
      <c r="I5" s="41"/>
      <c r="J5" s="41"/>
      <c r="K5" s="41"/>
      <c r="L5" s="40"/>
      <c r="M5" s="41"/>
      <c r="N5" s="41"/>
      <c r="O5" s="40"/>
      <c r="P5" s="20"/>
      <c r="Q5" s="20"/>
      <c r="R5" s="20"/>
      <c r="S5" s="23"/>
      <c r="T5" s="20"/>
      <c r="U5" s="20"/>
      <c r="V5" s="23"/>
      <c r="W5" s="20"/>
      <c r="X5" s="20"/>
      <c r="Y5" s="20"/>
      <c r="Z5" s="20"/>
      <c r="AA5" s="20"/>
      <c r="AB5" s="20"/>
      <c r="AC5" s="20"/>
    </row>
    <row r="6" spans="2:29" s="6" customFormat="1" ht="12.75" x14ac:dyDescent="0.2">
      <c r="B6" s="20"/>
      <c r="C6" s="23"/>
      <c r="D6" s="38"/>
      <c r="E6" s="20"/>
      <c r="F6" s="20"/>
      <c r="G6" s="20"/>
      <c r="H6" s="23"/>
      <c r="I6" s="20"/>
      <c r="J6" s="20"/>
      <c r="K6" s="20"/>
      <c r="L6" s="23"/>
      <c r="M6" s="20"/>
      <c r="N6" s="20"/>
      <c r="O6" s="23"/>
      <c r="P6" s="20"/>
      <c r="Q6" s="20"/>
      <c r="R6" s="20"/>
      <c r="S6" s="23"/>
      <c r="T6" s="20"/>
      <c r="U6" s="20"/>
      <c r="V6" s="23"/>
      <c r="W6" s="20"/>
      <c r="X6" s="20"/>
      <c r="Y6" s="20"/>
      <c r="Z6" s="20"/>
      <c r="AA6" s="20"/>
      <c r="AB6" s="20"/>
      <c r="AC6" s="20"/>
    </row>
    <row r="7" spans="2:29" x14ac:dyDescent="0.3">
      <c r="B7" s="5"/>
      <c r="C7" s="21"/>
      <c r="D7" s="1" t="str">
        <f>IF(MAX(C10:C28)=1, "1 project reported",MAX(C10:C28) &amp; " projects reported")</f>
        <v>18 projects reported</v>
      </c>
      <c r="E7" s="5"/>
      <c r="F7" s="5"/>
      <c r="G7" s="3" t="s">
        <v>95</v>
      </c>
      <c r="H7" s="3"/>
      <c r="I7" s="5"/>
      <c r="J7" s="3" t="s">
        <v>96</v>
      </c>
      <c r="K7" s="3"/>
      <c r="L7" s="3"/>
      <c r="M7" s="5"/>
      <c r="N7" s="3" t="s">
        <v>97</v>
      </c>
      <c r="O7" s="3"/>
      <c r="P7" s="5"/>
      <c r="Q7" s="18" t="s">
        <v>98</v>
      </c>
      <c r="R7" s="18"/>
      <c r="S7" s="18"/>
      <c r="T7" s="5"/>
      <c r="U7" s="18" t="s">
        <v>99</v>
      </c>
      <c r="V7" s="18"/>
      <c r="W7" s="5"/>
      <c r="X7" s="18" t="s">
        <v>101</v>
      </c>
      <c r="Y7" s="5"/>
      <c r="Z7" s="18" t="s">
        <v>88</v>
      </c>
      <c r="AA7" s="5"/>
      <c r="AB7" s="66" t="s">
        <v>126</v>
      </c>
      <c r="AC7" s="5"/>
    </row>
    <row r="8" spans="2:29" s="10" customFormat="1" ht="60" customHeight="1" x14ac:dyDescent="0.25">
      <c r="B8" s="19"/>
      <c r="C8" s="22"/>
      <c r="D8" s="19"/>
      <c r="E8" s="19"/>
      <c r="F8" s="19"/>
      <c r="G8" s="70" t="str">
        <f>Formats!J3</f>
        <v>The date of publication of the technical specifications for the external communication on the electronic system</v>
      </c>
      <c r="H8" s="70"/>
      <c r="I8" s="19"/>
      <c r="J8" s="70" t="str">
        <f>Formats!J4</f>
        <v>The period of conformance testing with economic operators</v>
      </c>
      <c r="K8" s="70"/>
      <c r="L8" s="70"/>
      <c r="M8" s="19"/>
      <c r="N8" s="70" t="str">
        <f>Formats!J6</f>
        <v>The date of deployment of the electronic system</v>
      </c>
      <c r="O8" s="70"/>
      <c r="P8" s="19"/>
      <c r="Q8" s="71" t="str">
        <f>Formats!J7</f>
        <v>Where applicable, the period during which the economic operators are allowed to carry out migration</v>
      </c>
      <c r="R8" s="71"/>
      <c r="S8" s="71"/>
      <c r="T8" s="19"/>
      <c r="U8" s="71" t="str">
        <f>Formats!J8</f>
        <v>Start of Operations for all economic operators (end of transition period)</v>
      </c>
      <c r="V8" s="71"/>
      <c r="W8" s="19"/>
      <c r="X8" s="32" t="s">
        <v>122</v>
      </c>
      <c r="Y8" s="19"/>
      <c r="AA8" s="19"/>
      <c r="AB8" s="65" t="s">
        <v>125</v>
      </c>
      <c r="AC8" s="19"/>
    </row>
    <row r="9" spans="2:29" x14ac:dyDescent="0.3">
      <c r="B9" s="5"/>
      <c r="C9" s="11" t="s">
        <v>91</v>
      </c>
      <c r="D9" s="4" t="s">
        <v>10</v>
      </c>
      <c r="E9" s="4" t="s">
        <v>92</v>
      </c>
      <c r="F9" s="5"/>
      <c r="G9" s="4" t="s">
        <v>94</v>
      </c>
      <c r="H9" s="11" t="s">
        <v>16</v>
      </c>
      <c r="I9" s="5"/>
      <c r="J9" s="4" t="s">
        <v>86</v>
      </c>
      <c r="K9" s="4" t="s">
        <v>87</v>
      </c>
      <c r="L9" s="11" t="s">
        <v>16</v>
      </c>
      <c r="M9" s="5"/>
      <c r="N9" s="64" t="s">
        <v>94</v>
      </c>
      <c r="O9" s="11" t="s">
        <v>16</v>
      </c>
      <c r="P9" s="5"/>
      <c r="Q9" s="28" t="s">
        <v>86</v>
      </c>
      <c r="R9" s="28" t="s">
        <v>87</v>
      </c>
      <c r="S9" s="37" t="s">
        <v>16</v>
      </c>
      <c r="T9" s="5"/>
      <c r="U9" s="28" t="s">
        <v>94</v>
      </c>
      <c r="V9" s="37" t="s">
        <v>16</v>
      </c>
      <c r="W9" s="5"/>
      <c r="X9" s="28" t="s">
        <v>102</v>
      </c>
      <c r="Y9" s="5"/>
      <c r="Z9" s="28" t="s">
        <v>100</v>
      </c>
      <c r="AA9" s="5"/>
      <c r="AB9" s="28" t="s">
        <v>100</v>
      </c>
      <c r="AC9" s="5"/>
    </row>
    <row r="10" spans="2:29" s="6" customFormat="1" ht="38.25" x14ac:dyDescent="0.2">
      <c r="B10" s="20"/>
      <c r="C10" s="17">
        <f>IF(D10="","",IF(D10="Pls fill in project details in the general tab","",1))</f>
        <v>1</v>
      </c>
      <c r="D10" s="7" t="str">
        <f>IF(General!D11="","Pls fill in project details in the general tab",General!D11)</f>
        <v>UCC Special Procedures (Component 1) "National SP EXP"</v>
      </c>
      <c r="E10" s="7" t="str">
        <f>IF(General!F11="","",General!F11)</f>
        <v>Vida Cibulskienė</v>
      </c>
      <c r="F10" s="20"/>
      <c r="G10" s="67">
        <v>45050</v>
      </c>
      <c r="H10" s="12" t="s">
        <v>17</v>
      </c>
      <c r="I10" s="69"/>
      <c r="J10" s="67">
        <v>45081</v>
      </c>
      <c r="K10" s="68">
        <v>45261</v>
      </c>
      <c r="L10" s="12" t="s">
        <v>17</v>
      </c>
      <c r="M10" s="69"/>
      <c r="N10" s="67">
        <v>45261</v>
      </c>
      <c r="O10" s="12" t="s">
        <v>17</v>
      </c>
      <c r="P10" s="69"/>
      <c r="Q10" s="67">
        <v>45261</v>
      </c>
      <c r="R10" s="68">
        <v>45261</v>
      </c>
      <c r="S10" s="12" t="s">
        <v>17</v>
      </c>
      <c r="T10" s="69"/>
      <c r="U10" s="68">
        <v>45261</v>
      </c>
      <c r="V10" s="12" t="s">
        <v>17</v>
      </c>
      <c r="W10" s="20"/>
      <c r="X10" s="29" t="s">
        <v>152</v>
      </c>
      <c r="Y10" s="20"/>
      <c r="Z10" s="29" t="s">
        <v>153</v>
      </c>
      <c r="AA10" s="20"/>
      <c r="AB10" s="29"/>
      <c r="AC10" s="20"/>
    </row>
    <row r="11" spans="2:29" s="6" customFormat="1" ht="38.25" x14ac:dyDescent="0.2">
      <c r="B11" s="20"/>
      <c r="C11" s="17">
        <f t="shared" ref="C11:C28" si="0">IF(D11="","",1+C10)</f>
        <v>2</v>
      </c>
      <c r="D11" s="7" t="str">
        <f>IF(General!D12="","",General!D12)</f>
        <v>UCC Special Procedures (Component 2) "National SP IMP"</v>
      </c>
      <c r="E11" s="7" t="str">
        <f>IF(General!F12="","",General!F12)</f>
        <v>Vida Cibulskienė</v>
      </c>
      <c r="F11" s="20"/>
      <c r="G11" s="67">
        <v>45050</v>
      </c>
      <c r="H11" s="12" t="s">
        <v>17</v>
      </c>
      <c r="I11" s="69"/>
      <c r="J11" s="67">
        <v>45081</v>
      </c>
      <c r="K11" s="68">
        <v>45261</v>
      </c>
      <c r="L11" s="12" t="s">
        <v>17</v>
      </c>
      <c r="M11" s="69"/>
      <c r="N11" s="67">
        <v>45261</v>
      </c>
      <c r="O11" s="12" t="s">
        <v>17</v>
      </c>
      <c r="P11" s="69"/>
      <c r="Q11" s="67">
        <v>45261</v>
      </c>
      <c r="R11" s="68">
        <v>45261</v>
      </c>
      <c r="S11" s="12" t="s">
        <v>17</v>
      </c>
      <c r="T11" s="69"/>
      <c r="U11" s="68">
        <v>45261</v>
      </c>
      <c r="V11" s="12" t="s">
        <v>17</v>
      </c>
      <c r="W11" s="20"/>
      <c r="X11" s="29" t="s">
        <v>152</v>
      </c>
      <c r="Y11" s="20"/>
      <c r="Z11" s="29" t="s">
        <v>153</v>
      </c>
      <c r="AA11" s="20"/>
      <c r="AB11" s="29" t="s">
        <v>161</v>
      </c>
      <c r="AC11" s="20"/>
    </row>
    <row r="12" spans="2:29" s="6" customFormat="1" ht="51" x14ac:dyDescent="0.2">
      <c r="B12" s="20"/>
      <c r="C12" s="17">
        <f t="shared" si="0"/>
        <v>3</v>
      </c>
      <c r="D12" s="7" t="str">
        <f>IF(General!D13="","",General!D13)</f>
        <v>UCC AES (Component 2) "National Export Systems upgrade"</v>
      </c>
      <c r="E12" s="7" t="str">
        <f>IF(General!F13="","",General!F13)</f>
        <v>Nida Ruseckienė</v>
      </c>
      <c r="F12" s="20"/>
      <c r="G12" s="67">
        <v>45050</v>
      </c>
      <c r="H12" s="12" t="s">
        <v>17</v>
      </c>
      <c r="I12" s="69"/>
      <c r="J12" s="67">
        <v>45081</v>
      </c>
      <c r="K12" s="68">
        <v>45261</v>
      </c>
      <c r="L12" s="12" t="s">
        <v>17</v>
      </c>
      <c r="M12" s="69"/>
      <c r="N12" s="67">
        <v>45261</v>
      </c>
      <c r="O12" s="12" t="s">
        <v>17</v>
      </c>
      <c r="P12" s="69"/>
      <c r="Q12" s="67">
        <v>45261</v>
      </c>
      <c r="R12" s="68">
        <v>45261</v>
      </c>
      <c r="S12" s="12" t="s">
        <v>17</v>
      </c>
      <c r="T12" s="69"/>
      <c r="U12" s="68">
        <v>45261</v>
      </c>
      <c r="V12" s="12" t="s">
        <v>17</v>
      </c>
      <c r="W12" s="20"/>
      <c r="X12" s="29" t="s">
        <v>152</v>
      </c>
      <c r="Y12" s="20"/>
      <c r="Z12" s="29" t="s">
        <v>154</v>
      </c>
      <c r="AA12" s="20"/>
      <c r="AB12" s="29"/>
      <c r="AC12" s="20"/>
    </row>
    <row r="13" spans="2:29" s="6" customFormat="1" ht="38.25" x14ac:dyDescent="0.2">
      <c r="B13" s="20"/>
      <c r="C13" s="17">
        <f t="shared" si="0"/>
        <v>4</v>
      </c>
      <c r="D13" s="7" t="str">
        <f>IF(General!D14="","",General!D14)</f>
        <v>UCC National Import Systems upgrade</v>
      </c>
      <c r="E13" s="7" t="str">
        <f>IF(General!F14="","",General!F14)</f>
        <v>Auksė Buikienė</v>
      </c>
      <c r="F13" s="20"/>
      <c r="G13" s="67">
        <v>45050</v>
      </c>
      <c r="H13" s="12" t="s">
        <v>17</v>
      </c>
      <c r="I13" s="69"/>
      <c r="J13" s="67">
        <v>45081</v>
      </c>
      <c r="K13" s="68">
        <v>45261</v>
      </c>
      <c r="L13" s="12" t="s">
        <v>17</v>
      </c>
      <c r="M13" s="69"/>
      <c r="N13" s="67">
        <v>45261</v>
      </c>
      <c r="O13" s="12" t="s">
        <v>17</v>
      </c>
      <c r="P13" s="69"/>
      <c r="Q13" s="67">
        <v>45261</v>
      </c>
      <c r="R13" s="68">
        <v>45261</v>
      </c>
      <c r="S13" s="12" t="s">
        <v>17</v>
      </c>
      <c r="T13" s="69"/>
      <c r="U13" s="68">
        <v>45261</v>
      </c>
      <c r="V13" s="12" t="s">
        <v>17</v>
      </c>
      <c r="W13" s="20"/>
      <c r="X13" s="29" t="s">
        <v>152</v>
      </c>
      <c r="Y13" s="20"/>
      <c r="Z13" s="29" t="s">
        <v>153</v>
      </c>
      <c r="AA13" s="20"/>
      <c r="AB13" s="29" t="s">
        <v>161</v>
      </c>
      <c r="AC13" s="20"/>
    </row>
    <row r="14" spans="2:29" s="6" customFormat="1" ht="38.25" x14ac:dyDescent="0.2">
      <c r="B14" s="20"/>
      <c r="C14" s="17">
        <f t="shared" si="0"/>
        <v>5</v>
      </c>
      <c r="D14" s="7" t="str">
        <f>IF(General!D15="","",General!D15)</f>
        <v>UCC Guarantee Management (Component 2) "National GUM"</v>
      </c>
      <c r="E14" s="7" t="str">
        <f>IF(General!F15="","",General!F15)</f>
        <v>Olga Golovkina</v>
      </c>
      <c r="F14" s="20"/>
      <c r="G14" s="67">
        <v>44501</v>
      </c>
      <c r="H14" s="12" t="s">
        <v>19</v>
      </c>
      <c r="I14" s="69"/>
      <c r="J14" s="67">
        <v>44621</v>
      </c>
      <c r="K14" s="68">
        <v>44804</v>
      </c>
      <c r="L14" s="12" t="s">
        <v>19</v>
      </c>
      <c r="M14" s="69"/>
      <c r="N14" s="67">
        <v>44881</v>
      </c>
      <c r="O14" s="12" t="s">
        <v>19</v>
      </c>
      <c r="P14" s="69"/>
      <c r="Q14" s="67">
        <v>44851</v>
      </c>
      <c r="R14" s="68">
        <v>44971</v>
      </c>
      <c r="S14" s="12" t="s">
        <v>18</v>
      </c>
      <c r="T14" s="69"/>
      <c r="U14" s="68">
        <v>44971</v>
      </c>
      <c r="V14" s="12" t="s">
        <v>18</v>
      </c>
      <c r="W14" s="20"/>
      <c r="X14" s="29" t="s">
        <v>152</v>
      </c>
      <c r="Y14" s="20"/>
      <c r="Z14" s="29" t="s">
        <v>153</v>
      </c>
      <c r="AA14" s="20"/>
      <c r="AB14" s="29"/>
      <c r="AC14" s="20"/>
    </row>
    <row r="15" spans="2:29" s="6" customFormat="1" ht="67.5" customHeight="1" x14ac:dyDescent="0.2">
      <c r="B15" s="20"/>
      <c r="C15" s="17">
        <f t="shared" si="0"/>
        <v>6</v>
      </c>
      <c r="D15" s="7" t="str">
        <f>IF(General!D16="","",General!D16)</f>
        <v>UCC Notification of Arrival</v>
      </c>
      <c r="E15" s="7" t="str">
        <f>IF(General!F16="","",General!F16)</f>
        <v>Vitalis Vareikis</v>
      </c>
      <c r="F15" s="20"/>
      <c r="G15" s="67">
        <v>43983</v>
      </c>
      <c r="H15" s="12" t="s">
        <v>19</v>
      </c>
      <c r="I15" s="69"/>
      <c r="J15" s="67">
        <v>44849</v>
      </c>
      <c r="K15" s="68">
        <v>44986</v>
      </c>
      <c r="L15" s="12" t="s">
        <v>18</v>
      </c>
      <c r="M15" s="69"/>
      <c r="N15" s="67">
        <v>44986</v>
      </c>
      <c r="O15" s="12" t="s">
        <v>18</v>
      </c>
      <c r="P15" s="69"/>
      <c r="Q15" s="67">
        <v>44895</v>
      </c>
      <c r="R15" s="68">
        <v>45200</v>
      </c>
      <c r="S15" s="12" t="s">
        <v>18</v>
      </c>
      <c r="T15" s="69"/>
      <c r="U15" s="68">
        <v>45200</v>
      </c>
      <c r="V15" s="12" t="s">
        <v>18</v>
      </c>
      <c r="W15" s="20"/>
      <c r="X15" s="29" t="s">
        <v>152</v>
      </c>
      <c r="Y15" s="20"/>
      <c r="Z15" s="29" t="s">
        <v>159</v>
      </c>
      <c r="AA15" s="20"/>
      <c r="AB15" s="29"/>
      <c r="AC15" s="20"/>
    </row>
    <row r="16" spans="2:29" s="6" customFormat="1" ht="63.75" x14ac:dyDescent="0.2">
      <c r="B16" s="20"/>
      <c r="C16" s="17">
        <f t="shared" si="0"/>
        <v>7</v>
      </c>
      <c r="D16" s="7" t="str">
        <f>IF(General!D17="","",General!D17)</f>
        <v>UCC Presentation Notification</v>
      </c>
      <c r="E16" s="7" t="str">
        <f>IF(General!F17="","",General!F17)</f>
        <v>Vitalis Vareikis</v>
      </c>
      <c r="F16" s="20"/>
      <c r="G16" s="67">
        <v>44743</v>
      </c>
      <c r="H16" s="12" t="s">
        <v>19</v>
      </c>
      <c r="I16" s="69"/>
      <c r="J16" s="67">
        <v>44849</v>
      </c>
      <c r="K16" s="68">
        <v>44986</v>
      </c>
      <c r="L16" s="12" t="s">
        <v>18</v>
      </c>
      <c r="M16" s="69"/>
      <c r="N16" s="67">
        <v>44985</v>
      </c>
      <c r="O16" s="12" t="s">
        <v>18</v>
      </c>
      <c r="P16" s="69"/>
      <c r="Q16" s="67">
        <v>44986</v>
      </c>
      <c r="R16" s="68">
        <v>45200</v>
      </c>
      <c r="S16" s="12" t="s">
        <v>18</v>
      </c>
      <c r="T16" s="69"/>
      <c r="U16" s="68">
        <v>45200</v>
      </c>
      <c r="V16" s="12" t="s">
        <v>18</v>
      </c>
      <c r="W16" s="20"/>
      <c r="X16" s="29" t="s">
        <v>152</v>
      </c>
      <c r="Y16" s="20"/>
      <c r="Z16" s="29" t="s">
        <v>160</v>
      </c>
      <c r="AA16" s="20"/>
      <c r="AB16" s="29"/>
      <c r="AC16" s="20"/>
    </row>
    <row r="17" spans="2:29" s="6" customFormat="1" ht="51" x14ac:dyDescent="0.2">
      <c r="B17" s="20"/>
      <c r="C17" s="17">
        <f t="shared" si="0"/>
        <v>8</v>
      </c>
      <c r="D17" s="7" t="str">
        <f>IF(General!D18="","",General!D18)</f>
        <v>UCC Temporary Storage</v>
      </c>
      <c r="E17" s="7" t="str">
        <f>IF(General!F18="","",General!F18)</f>
        <v>Audrius Budrys</v>
      </c>
      <c r="F17" s="20"/>
      <c r="G17" s="67">
        <v>45050</v>
      </c>
      <c r="H17" s="12" t="s">
        <v>17</v>
      </c>
      <c r="I17" s="69"/>
      <c r="J17" s="67">
        <v>45081</v>
      </c>
      <c r="K17" s="68">
        <v>45261</v>
      </c>
      <c r="L17" s="12" t="s">
        <v>17</v>
      </c>
      <c r="M17" s="69"/>
      <c r="N17" s="67">
        <v>45261</v>
      </c>
      <c r="O17" s="12" t="s">
        <v>17</v>
      </c>
      <c r="P17" s="69"/>
      <c r="Q17" s="67">
        <v>45261</v>
      </c>
      <c r="R17" s="68">
        <v>45261</v>
      </c>
      <c r="S17" s="12" t="s">
        <v>17</v>
      </c>
      <c r="T17" s="69"/>
      <c r="U17" s="68">
        <v>45261</v>
      </c>
      <c r="V17" s="12" t="s">
        <v>17</v>
      </c>
      <c r="W17" s="20"/>
      <c r="X17" s="29" t="s">
        <v>152</v>
      </c>
      <c r="Y17" s="20"/>
      <c r="Z17" s="29" t="s">
        <v>155</v>
      </c>
      <c r="AA17" s="20"/>
      <c r="AB17" s="29" t="s">
        <v>161</v>
      </c>
      <c r="AC17" s="20"/>
    </row>
    <row r="18" spans="2:29" s="6" customFormat="1" ht="12.75" x14ac:dyDescent="0.2">
      <c r="B18" s="20"/>
      <c r="C18" s="17">
        <f t="shared" si="0"/>
        <v>9</v>
      </c>
      <c r="D18" s="7" t="str">
        <f>IF(General!D19="","",General!D19)</f>
        <v>UCC Proof of Union Status (PoUS) - Phase 1</v>
      </c>
      <c r="E18" s="7" t="str">
        <f>IF(General!F19="","",General!F19)</f>
        <v>Rūta Škadauskaitė</v>
      </c>
      <c r="F18" s="20"/>
      <c r="G18" s="67">
        <v>44651</v>
      </c>
      <c r="H18" s="12" t="s">
        <v>19</v>
      </c>
      <c r="I18" s="69"/>
      <c r="J18" s="67">
        <v>45292</v>
      </c>
      <c r="K18" s="68">
        <v>45350</v>
      </c>
      <c r="L18" s="12" t="s">
        <v>17</v>
      </c>
      <c r="M18" s="69"/>
      <c r="N18" s="67">
        <v>45352</v>
      </c>
      <c r="O18" s="12" t="s">
        <v>17</v>
      </c>
      <c r="P18" s="69"/>
      <c r="Q18" s="67">
        <v>45352</v>
      </c>
      <c r="R18" s="68">
        <v>45352</v>
      </c>
      <c r="S18" s="12" t="s">
        <v>17</v>
      </c>
      <c r="T18" s="69"/>
      <c r="U18" s="68">
        <v>45352</v>
      </c>
      <c r="V18" s="12" t="s">
        <v>17</v>
      </c>
      <c r="W18" s="20"/>
      <c r="X18" s="29" t="s">
        <v>152</v>
      </c>
      <c r="Y18" s="20"/>
      <c r="Z18" s="29" t="s">
        <v>156</v>
      </c>
      <c r="AA18" s="20"/>
      <c r="AB18" s="29"/>
      <c r="AC18" s="20"/>
    </row>
    <row r="19" spans="2:29" s="6" customFormat="1" ht="12.75" x14ac:dyDescent="0.2">
      <c r="B19" s="20"/>
      <c r="C19" s="17">
        <f t="shared" si="0"/>
        <v>10</v>
      </c>
      <c r="D19" s="7" t="str">
        <f>IF(General!D20="","",General!D20)</f>
        <v>UCC Proof of Union Status (PoUS) - Phase 2</v>
      </c>
      <c r="E19" s="7" t="str">
        <f>IF(General!F20="","",General!F20)</f>
        <v>Rūta Škadauskaitė</v>
      </c>
      <c r="F19" s="20"/>
      <c r="G19" s="67">
        <v>45107</v>
      </c>
      <c r="H19" s="12" t="s">
        <v>17</v>
      </c>
      <c r="I19" s="69"/>
      <c r="J19" s="67">
        <v>45748</v>
      </c>
      <c r="K19" s="68">
        <v>45808</v>
      </c>
      <c r="L19" s="12" t="s">
        <v>17</v>
      </c>
      <c r="M19" s="69"/>
      <c r="N19" s="67">
        <v>45810</v>
      </c>
      <c r="O19" s="12" t="s">
        <v>17</v>
      </c>
      <c r="P19" s="69"/>
      <c r="Q19" s="67">
        <v>45810</v>
      </c>
      <c r="R19" s="68">
        <v>45810</v>
      </c>
      <c r="S19" s="12" t="s">
        <v>17</v>
      </c>
      <c r="T19" s="69"/>
      <c r="U19" s="68">
        <v>45810</v>
      </c>
      <c r="V19" s="12" t="s">
        <v>17</v>
      </c>
      <c r="W19" s="20"/>
      <c r="X19" s="29" t="s">
        <v>152</v>
      </c>
      <c r="Y19" s="20"/>
      <c r="Z19" s="29" t="s">
        <v>156</v>
      </c>
      <c r="AA19" s="20"/>
      <c r="AB19" s="29"/>
      <c r="AC19" s="20"/>
    </row>
    <row r="20" spans="2:29" s="6" customFormat="1" ht="51" x14ac:dyDescent="0.2">
      <c r="B20" s="20"/>
      <c r="C20" s="17">
        <f t="shared" si="0"/>
        <v>11</v>
      </c>
      <c r="D20" s="7" t="str">
        <f>IF(General!D21="","",General!D21)</f>
        <v>UCC NCTS upgrade (component 1)</v>
      </c>
      <c r="E20" s="7" t="str">
        <f>IF(General!F21="","",General!F21)</f>
        <v>Dalija Gabrielaitienė</v>
      </c>
      <c r="F20" s="20"/>
      <c r="G20" s="67">
        <v>45200</v>
      </c>
      <c r="H20" s="12" t="s">
        <v>17</v>
      </c>
      <c r="I20" s="69"/>
      <c r="J20" s="67">
        <v>45334</v>
      </c>
      <c r="K20" s="68">
        <v>45450</v>
      </c>
      <c r="L20" s="12" t="s">
        <v>17</v>
      </c>
      <c r="M20" s="69"/>
      <c r="N20" s="67">
        <v>45536</v>
      </c>
      <c r="O20" s="12" t="s">
        <v>18</v>
      </c>
      <c r="P20" s="69"/>
      <c r="Q20" s="67">
        <v>45536</v>
      </c>
      <c r="R20" s="68">
        <v>45536</v>
      </c>
      <c r="S20" s="12" t="s">
        <v>18</v>
      </c>
      <c r="T20" s="69"/>
      <c r="U20" s="68">
        <v>45536</v>
      </c>
      <c r="V20" s="12" t="s">
        <v>18</v>
      </c>
      <c r="W20" s="20"/>
      <c r="X20" s="29" t="s">
        <v>152</v>
      </c>
      <c r="Y20" s="20"/>
      <c r="Z20" s="29" t="s">
        <v>157</v>
      </c>
      <c r="AA20" s="20"/>
      <c r="AB20" s="29" t="s">
        <v>161</v>
      </c>
      <c r="AC20" s="20"/>
    </row>
    <row r="21" spans="2:29" s="6" customFormat="1" ht="51" x14ac:dyDescent="0.2">
      <c r="B21" s="20"/>
      <c r="C21" s="17">
        <f t="shared" si="0"/>
        <v>12</v>
      </c>
      <c r="D21" s="7" t="str">
        <f>IF(General!D22="","",General!D22)</f>
        <v>UCC NCTS upgrade (component 2)</v>
      </c>
      <c r="E21" s="7" t="str">
        <f>IF(General!F22="","",General!F22)</f>
        <v>Dalija Gabrielaitienė</v>
      </c>
      <c r="F21" s="20"/>
      <c r="G21" s="67">
        <v>45352</v>
      </c>
      <c r="H21" s="12" t="s">
        <v>17</v>
      </c>
      <c r="I21" s="69"/>
      <c r="J21" s="67">
        <v>45599</v>
      </c>
      <c r="K21" s="68">
        <v>45779</v>
      </c>
      <c r="L21" s="12" t="s">
        <v>17</v>
      </c>
      <c r="M21" s="69"/>
      <c r="N21" s="67">
        <v>45810</v>
      </c>
      <c r="O21" s="12" t="s">
        <v>17</v>
      </c>
      <c r="P21" s="69"/>
      <c r="Q21" s="67">
        <v>45810</v>
      </c>
      <c r="R21" s="68">
        <v>45810</v>
      </c>
      <c r="S21" s="12" t="s">
        <v>17</v>
      </c>
      <c r="T21" s="69"/>
      <c r="U21" s="68">
        <v>45810</v>
      </c>
      <c r="V21" s="12" t="s">
        <v>17</v>
      </c>
      <c r="W21" s="20"/>
      <c r="X21" s="29" t="s">
        <v>152</v>
      </c>
      <c r="Y21" s="20"/>
      <c r="Z21" s="29" t="s">
        <v>157</v>
      </c>
      <c r="AA21" s="20"/>
      <c r="AB21" s="29"/>
      <c r="AC21" s="20"/>
    </row>
    <row r="22" spans="2:29" s="6" customFormat="1" ht="51" x14ac:dyDescent="0.2">
      <c r="B22" s="20"/>
      <c r="C22" s="17">
        <f t="shared" si="0"/>
        <v>13</v>
      </c>
      <c r="D22" s="7" t="str">
        <f>IF(General!D23="","",General!D23)</f>
        <v>UCC Guarantee Management (Component 1)</v>
      </c>
      <c r="E22" s="7" t="str">
        <f>IF(General!F23="","",General!F23)</f>
        <v>Olga Golovkina</v>
      </c>
      <c r="F22" s="20"/>
      <c r="G22" s="67">
        <v>45107</v>
      </c>
      <c r="H22" s="12" t="s">
        <v>17</v>
      </c>
      <c r="I22" s="69"/>
      <c r="J22" s="67">
        <v>45536</v>
      </c>
      <c r="K22" s="68">
        <v>45717</v>
      </c>
      <c r="L22" s="12" t="s">
        <v>17</v>
      </c>
      <c r="M22" s="69"/>
      <c r="N22" s="67">
        <v>45810</v>
      </c>
      <c r="O22" s="12" t="s">
        <v>17</v>
      </c>
      <c r="P22" s="69"/>
      <c r="Q22" s="67">
        <v>45810</v>
      </c>
      <c r="R22" s="68">
        <v>45810</v>
      </c>
      <c r="S22" s="12" t="s">
        <v>17</v>
      </c>
      <c r="T22" s="69"/>
      <c r="U22" s="68">
        <v>45810</v>
      </c>
      <c r="V22" s="12" t="s">
        <v>17</v>
      </c>
      <c r="W22" s="20"/>
      <c r="X22" s="29" t="s">
        <v>152</v>
      </c>
      <c r="Y22" s="20"/>
      <c r="Z22" s="29" t="s">
        <v>155</v>
      </c>
      <c r="AA22" s="20"/>
      <c r="AB22" s="29"/>
      <c r="AC22" s="20"/>
    </row>
    <row r="23" spans="2:29" s="6" customFormat="1" ht="38.25" x14ac:dyDescent="0.2">
      <c r="B23" s="20"/>
      <c r="C23" s="17">
        <f t="shared" si="0"/>
        <v>14</v>
      </c>
      <c r="D23" s="7" t="str">
        <f>IF(General!D24="","",General!D24)</f>
        <v>UCC Centralised Clearance for Import (phase 1)</v>
      </c>
      <c r="E23" s="7" t="str">
        <f>IF(General!F24="","",General!F24)</f>
        <v>Laimis Žlabys</v>
      </c>
      <c r="F23" s="20"/>
      <c r="G23" s="67">
        <v>45050</v>
      </c>
      <c r="H23" s="12" t="s">
        <v>17</v>
      </c>
      <c r="I23" s="69"/>
      <c r="J23" s="67">
        <v>45081</v>
      </c>
      <c r="K23" s="68">
        <v>45261</v>
      </c>
      <c r="L23" s="12" t="s">
        <v>17</v>
      </c>
      <c r="M23" s="69"/>
      <c r="N23" s="67">
        <v>45261</v>
      </c>
      <c r="O23" s="12" t="s">
        <v>17</v>
      </c>
      <c r="P23" s="69"/>
      <c r="Q23" s="67">
        <v>45261</v>
      </c>
      <c r="R23" s="68">
        <v>45261</v>
      </c>
      <c r="S23" s="12" t="s">
        <v>17</v>
      </c>
      <c r="T23" s="69"/>
      <c r="U23" s="68">
        <v>45261</v>
      </c>
      <c r="V23" s="12" t="s">
        <v>17</v>
      </c>
      <c r="W23" s="20"/>
      <c r="X23" s="29" t="s">
        <v>152</v>
      </c>
      <c r="Y23" s="20"/>
      <c r="Z23" s="29" t="s">
        <v>153</v>
      </c>
      <c r="AA23" s="20"/>
      <c r="AB23" s="29"/>
      <c r="AC23" s="20"/>
    </row>
    <row r="24" spans="2:29" s="6" customFormat="1" ht="38.25" x14ac:dyDescent="0.2">
      <c r="B24" s="20"/>
      <c r="C24" s="17">
        <f t="shared" si="0"/>
        <v>15</v>
      </c>
      <c r="D24" s="7" t="str">
        <f>IF(General!D25="","",General!D25)</f>
        <v>UCC Centralised Clearance for Import (phase 2)</v>
      </c>
      <c r="E24" s="7" t="str">
        <f>IF(General!F25="","",General!F25)</f>
        <v>Laimis Žlabys</v>
      </c>
      <c r="F24" s="20"/>
      <c r="G24" s="67">
        <v>45444</v>
      </c>
      <c r="H24" s="12" t="s">
        <v>17</v>
      </c>
      <c r="I24" s="69"/>
      <c r="J24" s="67">
        <v>45444</v>
      </c>
      <c r="K24" s="68">
        <v>45627</v>
      </c>
      <c r="L24" s="12" t="s">
        <v>17</v>
      </c>
      <c r="M24" s="69"/>
      <c r="N24" s="67">
        <v>45810</v>
      </c>
      <c r="O24" s="12" t="s">
        <v>17</v>
      </c>
      <c r="P24" s="69"/>
      <c r="Q24" s="67">
        <v>45810</v>
      </c>
      <c r="R24" s="68">
        <v>45810</v>
      </c>
      <c r="S24" s="12" t="s">
        <v>17</v>
      </c>
      <c r="T24" s="69"/>
      <c r="U24" s="68">
        <v>45810</v>
      </c>
      <c r="V24" s="12" t="s">
        <v>17</v>
      </c>
      <c r="W24" s="20"/>
      <c r="X24" s="29" t="s">
        <v>152</v>
      </c>
      <c r="Y24" s="20"/>
      <c r="Z24" s="29" t="s">
        <v>153</v>
      </c>
      <c r="AA24" s="20"/>
      <c r="AB24" s="29"/>
      <c r="AC24" s="20"/>
    </row>
    <row r="25" spans="2:29" s="6" customFormat="1" ht="51" x14ac:dyDescent="0.2">
      <c r="B25" s="20"/>
      <c r="C25" s="17">
        <f t="shared" si="0"/>
        <v>16</v>
      </c>
      <c r="D25" s="7" t="str">
        <f>IF(General!D26="","",General!D26)</f>
        <v>UCC AES (Component 1) "Trans-European AES"</v>
      </c>
      <c r="E25" s="7" t="str">
        <f>IF(General!F26="","",General!F26)</f>
        <v>Nida Ruseckienė</v>
      </c>
      <c r="F25" s="20"/>
      <c r="G25" s="67">
        <v>45050</v>
      </c>
      <c r="H25" s="12" t="s">
        <v>17</v>
      </c>
      <c r="I25" s="69"/>
      <c r="J25" s="67">
        <v>45081</v>
      </c>
      <c r="K25" s="68">
        <v>45261</v>
      </c>
      <c r="L25" s="12" t="s">
        <v>17</v>
      </c>
      <c r="M25" s="69"/>
      <c r="N25" s="67">
        <v>45261</v>
      </c>
      <c r="O25" s="12" t="s">
        <v>17</v>
      </c>
      <c r="P25" s="69"/>
      <c r="Q25" s="67">
        <v>45261</v>
      </c>
      <c r="R25" s="68">
        <v>45261</v>
      </c>
      <c r="S25" s="12" t="s">
        <v>17</v>
      </c>
      <c r="T25" s="69"/>
      <c r="U25" s="68">
        <v>45261</v>
      </c>
      <c r="V25" s="12" t="s">
        <v>17</v>
      </c>
      <c r="W25" s="20"/>
      <c r="X25" s="29" t="s">
        <v>152</v>
      </c>
      <c r="Y25" s="20"/>
      <c r="Z25" s="29" t="s">
        <v>154</v>
      </c>
      <c r="AA25" s="20"/>
      <c r="AB25" s="29"/>
      <c r="AC25" s="20"/>
    </row>
    <row r="26" spans="2:29" s="6" customFormat="1" ht="12.75" x14ac:dyDescent="0.2">
      <c r="B26" s="20"/>
      <c r="C26" s="17">
        <f t="shared" si="0"/>
        <v>17</v>
      </c>
      <c r="D26" s="7" t="str">
        <f>IF(General!D27="","",General!D27)</f>
        <v>UCC Import Control System 2 – Release 2</v>
      </c>
      <c r="E26" s="7" t="str">
        <f>IF(General!F27="","",General!F27)</f>
        <v>Vitalis Vareikis</v>
      </c>
      <c r="F26" s="20"/>
      <c r="G26" s="67">
        <v>44772</v>
      </c>
      <c r="H26" s="12" t="s">
        <v>19</v>
      </c>
      <c r="I26" s="69"/>
      <c r="J26" s="67">
        <v>44849</v>
      </c>
      <c r="K26" s="68">
        <v>44972</v>
      </c>
      <c r="L26" s="12" t="s">
        <v>17</v>
      </c>
      <c r="M26" s="69"/>
      <c r="N26" s="67">
        <v>44986</v>
      </c>
      <c r="O26" s="12" t="s">
        <v>19</v>
      </c>
      <c r="P26" s="69"/>
      <c r="Q26" s="67">
        <v>44986</v>
      </c>
      <c r="R26" s="68">
        <v>45200</v>
      </c>
      <c r="S26" s="12" t="s">
        <v>18</v>
      </c>
      <c r="T26" s="69"/>
      <c r="U26" s="68">
        <v>45200</v>
      </c>
      <c r="V26" s="12" t="s">
        <v>18</v>
      </c>
      <c r="W26" s="20"/>
      <c r="X26" s="29" t="s">
        <v>152</v>
      </c>
      <c r="Y26" s="20"/>
      <c r="Z26" s="29" t="s">
        <v>162</v>
      </c>
      <c r="AA26" s="20"/>
      <c r="AB26" s="29"/>
      <c r="AC26" s="20"/>
    </row>
    <row r="27" spans="2:29" s="6" customFormat="1" ht="12.75" x14ac:dyDescent="0.2">
      <c r="B27" s="20"/>
      <c r="C27" s="17">
        <f t="shared" si="0"/>
        <v>18</v>
      </c>
      <c r="D27" s="7" t="str">
        <f>IF(General!D28="","",General!D28)</f>
        <v>UCC Import Control System 2 – Release 3</v>
      </c>
      <c r="E27" s="7" t="str">
        <f>IF(General!F28="","",General!F28)</f>
        <v>Vitalis Vareikis</v>
      </c>
      <c r="F27" s="20"/>
      <c r="G27" s="67">
        <v>45137</v>
      </c>
      <c r="H27" s="12" t="s">
        <v>17</v>
      </c>
      <c r="I27" s="69"/>
      <c r="J27" s="67">
        <v>45214</v>
      </c>
      <c r="K27" s="68">
        <v>45275</v>
      </c>
      <c r="L27" s="12" t="s">
        <v>17</v>
      </c>
      <c r="M27" s="69"/>
      <c r="N27" s="67">
        <v>45352</v>
      </c>
      <c r="O27" s="12" t="s">
        <v>19</v>
      </c>
      <c r="P27" s="69"/>
      <c r="Q27" s="67">
        <v>45352</v>
      </c>
      <c r="R27" s="68">
        <v>45566</v>
      </c>
      <c r="S27" s="12" t="s">
        <v>18</v>
      </c>
      <c r="T27" s="69"/>
      <c r="U27" s="68">
        <v>45566</v>
      </c>
      <c r="V27" s="12" t="s">
        <v>18</v>
      </c>
      <c r="W27" s="20"/>
      <c r="X27" s="29" t="s">
        <v>152</v>
      </c>
      <c r="Y27" s="20"/>
      <c r="Z27" s="29" t="s">
        <v>162</v>
      </c>
      <c r="AA27" s="20"/>
      <c r="AB27" s="29"/>
      <c r="AC27" s="20"/>
    </row>
    <row r="28" spans="2:29" s="6" customFormat="1" ht="12.75" x14ac:dyDescent="0.2">
      <c r="B28" s="20"/>
      <c r="C28" s="17" t="str">
        <f t="shared" si="0"/>
        <v/>
      </c>
      <c r="D28" s="7" t="str">
        <f>IF(General!D29="","",General!D29)</f>
        <v/>
      </c>
      <c r="E28" s="7" t="str">
        <f>IF(General!F29="","",General!F29)</f>
        <v/>
      </c>
      <c r="F28" s="20"/>
      <c r="G28" s="14"/>
      <c r="H28" s="12"/>
      <c r="I28" s="20"/>
      <c r="J28" s="14"/>
      <c r="K28" s="15"/>
      <c r="L28" s="12"/>
      <c r="M28" s="20"/>
      <c r="N28" s="14"/>
      <c r="O28" s="12"/>
      <c r="P28" s="20"/>
      <c r="Q28" s="14"/>
      <c r="R28" s="15"/>
      <c r="S28" s="12"/>
      <c r="T28" s="20"/>
      <c r="U28" s="15"/>
      <c r="V28" s="12"/>
      <c r="W28" s="20"/>
      <c r="X28" s="29"/>
      <c r="Y28" s="20"/>
      <c r="Z28" s="29"/>
      <c r="AA28" s="20"/>
      <c r="AB28" s="29"/>
      <c r="AC28" s="20"/>
    </row>
    <row r="29" spans="2:29" s="6" customFormat="1" ht="12.75" x14ac:dyDescent="0.2">
      <c r="B29" s="20"/>
      <c r="C29" s="23"/>
      <c r="D29" s="20"/>
      <c r="E29" s="20"/>
      <c r="F29" s="20"/>
      <c r="G29" s="20"/>
      <c r="H29" s="23"/>
      <c r="I29" s="20"/>
      <c r="J29" s="20"/>
      <c r="K29" s="20"/>
      <c r="L29" s="23"/>
      <c r="M29" s="20"/>
      <c r="N29" s="20"/>
      <c r="O29" s="23"/>
      <c r="P29" s="20"/>
      <c r="Q29" s="20"/>
      <c r="R29" s="20"/>
      <c r="S29" s="23"/>
      <c r="T29" s="20"/>
      <c r="U29" s="20"/>
      <c r="V29" s="23"/>
      <c r="W29" s="20"/>
      <c r="X29" s="20"/>
      <c r="Y29" s="20"/>
      <c r="Z29" s="20"/>
      <c r="AA29" s="20"/>
      <c r="AB29" s="20"/>
      <c r="AC29" s="20"/>
    </row>
    <row r="30" spans="2:29" s="6" customFormat="1" ht="13.5" thickBot="1" x14ac:dyDescent="0.25">
      <c r="C30" s="13"/>
      <c r="H30" s="13"/>
      <c r="L30" s="13"/>
      <c r="O30" s="13"/>
      <c r="S30" s="13"/>
      <c r="V30" s="13"/>
    </row>
    <row r="31" spans="2:29" s="6" customFormat="1" ht="13.5" thickBot="1" x14ac:dyDescent="0.25">
      <c r="C31" s="47" t="s">
        <v>105</v>
      </c>
      <c r="H31" s="13"/>
      <c r="L31" s="13"/>
      <c r="O31" s="13"/>
      <c r="S31" s="13"/>
      <c r="V31" s="13"/>
    </row>
  </sheetData>
  <sheetProtection insertHyperlinks="0" selectLockedCells="1"/>
  <mergeCells count="5">
    <mergeCell ref="G8:H8"/>
    <mergeCell ref="J8:L8"/>
    <mergeCell ref="N8:O8"/>
    <mergeCell ref="Q8:S8"/>
    <mergeCell ref="U8:V8"/>
  </mergeCells>
  <conditionalFormatting sqref="E10:E28">
    <cfRule type="cellIs" dxfId="37" priority="49" operator="equal">
      <formula>"Pls provide details in the general tab"</formula>
    </cfRule>
  </conditionalFormatting>
  <conditionalFormatting sqref="D5:D6">
    <cfRule type="cellIs" dxfId="36" priority="48" operator="equal">
      <formula>"Pls provide issue date information in the general tab"</formula>
    </cfRule>
  </conditionalFormatting>
  <conditionalFormatting sqref="D3">
    <cfRule type="cellIs" dxfId="35" priority="47" operator="equal">
      <formula>"Pls provide country details in the general tab"</formula>
    </cfRule>
  </conditionalFormatting>
  <conditionalFormatting sqref="G10:H28">
    <cfRule type="expression" dxfId="34" priority="44">
      <formula>$H10="stable/final"</formula>
    </cfRule>
    <cfRule type="expression" dxfId="33" priority="45">
      <formula>$H10="updated"</formula>
    </cfRule>
    <cfRule type="expression" dxfId="32" priority="46">
      <formula>$H10="indicative"</formula>
    </cfRule>
  </conditionalFormatting>
  <conditionalFormatting sqref="J10:L28">
    <cfRule type="expression" dxfId="31" priority="41">
      <formula>$L10="stable/final"</formula>
    </cfRule>
    <cfRule type="expression" dxfId="30" priority="42">
      <formula>$L10="updated"</formula>
    </cfRule>
    <cfRule type="expression" dxfId="29" priority="43">
      <formula>$L10="indicative"</formula>
    </cfRule>
  </conditionalFormatting>
  <conditionalFormatting sqref="N10:O28">
    <cfRule type="expression" dxfId="28" priority="38">
      <formula>$O10="stable/final"</formula>
    </cfRule>
    <cfRule type="expression" dxfId="27" priority="39">
      <formula>$O10="updated"</formula>
    </cfRule>
    <cfRule type="expression" dxfId="26" priority="40">
      <formula>$O10="indicative"</formula>
    </cfRule>
  </conditionalFormatting>
  <conditionalFormatting sqref="Q10:S28">
    <cfRule type="expression" dxfId="25" priority="35">
      <formula>$S10="stable/final"</formula>
    </cfRule>
    <cfRule type="expression" dxfId="24" priority="36">
      <formula>$S10="updated"</formula>
    </cfRule>
    <cfRule type="expression" dxfId="23" priority="37">
      <formula>$S10="indicative"</formula>
    </cfRule>
  </conditionalFormatting>
  <conditionalFormatting sqref="D10:D28">
    <cfRule type="cellIs" dxfId="22" priority="31" operator="equal">
      <formula>"Pls provide details in the general tab"</formula>
    </cfRule>
  </conditionalFormatting>
  <conditionalFormatting sqref="D10:D15">
    <cfRule type="cellIs" dxfId="21" priority="30" operator="equal">
      <formula>"Pls fill in project details in the general tab"</formula>
    </cfRule>
  </conditionalFormatting>
  <conditionalFormatting sqref="D4">
    <cfRule type="cellIs" dxfId="20" priority="29" operator="equal">
      <formula>"Pls provide version info in the general tab"</formula>
    </cfRule>
  </conditionalFormatting>
  <conditionalFormatting sqref="L10:L28">
    <cfRule type="expression" dxfId="19" priority="20">
      <formula>AND($J10&lt;&gt;"",$L10="")</formula>
    </cfRule>
  </conditionalFormatting>
  <conditionalFormatting sqref="K10:K28">
    <cfRule type="expression" dxfId="18" priority="19">
      <formula>$K10&lt;$J10</formula>
    </cfRule>
  </conditionalFormatting>
  <conditionalFormatting sqref="S10:S28">
    <cfRule type="expression" dxfId="17" priority="10">
      <formula>AND($Q10&lt;&gt;"",$S10="")</formula>
    </cfRule>
  </conditionalFormatting>
  <conditionalFormatting sqref="R10:R28">
    <cfRule type="expression" dxfId="16" priority="9">
      <formula>$R10&lt;$Q10</formula>
    </cfRule>
  </conditionalFormatting>
  <conditionalFormatting sqref="V10:V28">
    <cfRule type="expression" dxfId="15" priority="5">
      <formula>AND($U10&lt;&gt;"",$V10="")</formula>
    </cfRule>
  </conditionalFormatting>
  <conditionalFormatting sqref="U10:V28">
    <cfRule type="expression" dxfId="14" priority="32">
      <formula>$V10="stable/final"</formula>
    </cfRule>
    <cfRule type="expression" dxfId="13" priority="33">
      <formula>$V10="updated"</formula>
    </cfRule>
    <cfRule type="expression" dxfId="12" priority="34">
      <formula>$V10="indicative"</formula>
    </cfRule>
  </conditionalFormatting>
  <conditionalFormatting sqref="H10:H28">
    <cfRule type="expression" dxfId="11" priority="53">
      <formula>AND($G10&lt;&gt;"",$H10="")</formula>
    </cfRule>
  </conditionalFormatting>
  <conditionalFormatting sqref="O10:O28">
    <cfRule type="expression" dxfId="10" priority="57">
      <formula>AND($N10&lt;&gt;"",$O10="")</formula>
    </cfRule>
  </conditionalFormatting>
  <hyperlinks>
    <hyperlink ref="C31" location="general!A1" display="&lt;&lt; general" xr:uid="{00000000-0004-0000-0100-000000000000}"/>
  </hyperlinks>
  <pageMargins left="0.7" right="0.7" top="0.75" bottom="0.75" header="0.3" footer="0.3"/>
  <pageSetup paperSize="8" scale="63" orientation="landscape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Formats!$G$3:$G$5</xm:f>
          </x14:formula1>
          <xm:sqref>H10:H28 S10:S28 V10:V28 L10:L28 O10:O28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  <pageSetUpPr fitToPage="1"/>
  </sheetPr>
  <dimension ref="A1:F26"/>
  <sheetViews>
    <sheetView zoomScaleNormal="100" workbookViewId="0">
      <pane ySplit="3" topLeftCell="A4" activePane="bottomLeft" state="frozen"/>
      <selection pane="bottomLeft" activeCell="F5" sqref="F5"/>
    </sheetView>
  </sheetViews>
  <sheetFormatPr defaultColWidth="9.140625" defaultRowHeight="16.5" x14ac:dyDescent="0.3"/>
  <cols>
    <col min="1" max="1" width="3.5703125" style="1" customWidth="1"/>
    <col min="2" max="2" width="11.42578125" style="51" bestFit="1" customWidth="1"/>
    <col min="3" max="3" width="17" style="52" bestFit="1" customWidth="1"/>
    <col min="4" max="4" width="11.85546875" style="53" customWidth="1"/>
    <col min="5" max="5" width="15.85546875" style="53" customWidth="1"/>
    <col min="6" max="6" width="78.140625" style="54" customWidth="1"/>
    <col min="7" max="7" width="3.5703125" style="55" customWidth="1"/>
    <col min="8" max="16384" width="9.140625" style="55"/>
  </cols>
  <sheetData>
    <row r="1" spans="1:6" s="6" customFormat="1" ht="60" hidden="1" x14ac:dyDescent="0.8">
      <c r="A1" s="1"/>
      <c r="B1" s="48" t="s">
        <v>103</v>
      </c>
      <c r="C1" s="49"/>
      <c r="D1" s="49"/>
      <c r="E1" s="49"/>
      <c r="F1" s="49"/>
    </row>
    <row r="2" spans="1:6" s="1" customFormat="1" x14ac:dyDescent="0.3">
      <c r="F2" s="2"/>
    </row>
    <row r="3" spans="1:6" s="50" customFormat="1" x14ac:dyDescent="0.3">
      <c r="A3" s="1"/>
      <c r="B3" s="56" t="s">
        <v>113</v>
      </c>
      <c r="C3" s="57" t="s">
        <v>90</v>
      </c>
      <c r="D3" s="58" t="s">
        <v>94</v>
      </c>
      <c r="E3" s="58" t="s">
        <v>115</v>
      </c>
      <c r="F3" s="59" t="s">
        <v>114</v>
      </c>
    </row>
    <row r="4" spans="1:6" ht="16.5" customHeight="1" x14ac:dyDescent="0.3">
      <c r="B4" s="51">
        <v>1</v>
      </c>
      <c r="C4" s="52">
        <v>10</v>
      </c>
      <c r="D4" s="53">
        <v>44914</v>
      </c>
      <c r="F4" s="54" t="s">
        <v>151</v>
      </c>
    </row>
    <row r="5" spans="1:6" ht="16.5" customHeight="1" x14ac:dyDescent="0.25">
      <c r="A5" s="6"/>
      <c r="B5" s="60"/>
      <c r="C5" s="61"/>
      <c r="D5" s="62"/>
      <c r="E5" s="62"/>
      <c r="F5" s="63"/>
    </row>
    <row r="6" spans="1:6" ht="16.5" customHeight="1" x14ac:dyDescent="0.25">
      <c r="A6" s="6"/>
      <c r="B6" s="60"/>
      <c r="C6" s="61"/>
      <c r="D6" s="62"/>
      <c r="E6" s="62"/>
      <c r="F6" s="63"/>
    </row>
    <row r="7" spans="1:6" ht="16.5" customHeight="1" x14ac:dyDescent="0.3">
      <c r="B7" s="60"/>
      <c r="C7" s="61"/>
      <c r="D7" s="62"/>
      <c r="E7" s="62"/>
      <c r="F7" s="63"/>
    </row>
    <row r="8" spans="1:6" ht="16.5" customHeight="1" x14ac:dyDescent="0.3">
      <c r="B8" s="60"/>
      <c r="C8" s="61"/>
      <c r="D8" s="62"/>
      <c r="E8" s="62"/>
      <c r="F8" s="63"/>
    </row>
    <row r="9" spans="1:6" ht="16.5" customHeight="1" x14ac:dyDescent="0.3">
      <c r="B9" s="60"/>
      <c r="C9" s="61"/>
      <c r="D9" s="62"/>
      <c r="E9" s="62"/>
      <c r="F9" s="63"/>
    </row>
    <row r="10" spans="1:6" ht="16.5" customHeight="1" x14ac:dyDescent="0.3">
      <c r="B10" s="60"/>
      <c r="C10" s="61"/>
      <c r="D10" s="62"/>
      <c r="E10" s="62"/>
      <c r="F10" s="63"/>
    </row>
    <row r="11" spans="1:6" ht="16.5" customHeight="1" x14ac:dyDescent="0.3">
      <c r="B11" s="60"/>
      <c r="C11" s="61"/>
      <c r="D11" s="62"/>
      <c r="E11" s="62"/>
      <c r="F11" s="63"/>
    </row>
    <row r="12" spans="1:6" ht="16.5" customHeight="1" x14ac:dyDescent="0.3">
      <c r="B12" s="60"/>
      <c r="C12" s="61"/>
      <c r="D12" s="62"/>
      <c r="E12" s="62"/>
      <c r="F12" s="63"/>
    </row>
    <row r="13" spans="1:6" ht="16.5" customHeight="1" x14ac:dyDescent="0.3">
      <c r="B13" s="60"/>
      <c r="C13" s="61"/>
      <c r="D13" s="62"/>
      <c r="E13" s="62"/>
      <c r="F13" s="63"/>
    </row>
    <row r="14" spans="1:6" ht="16.5" customHeight="1" x14ac:dyDescent="0.3">
      <c r="B14" s="60"/>
      <c r="C14" s="61"/>
      <c r="D14" s="62"/>
      <c r="E14" s="62"/>
      <c r="F14" s="63"/>
    </row>
    <row r="15" spans="1:6" ht="16.5" customHeight="1" x14ac:dyDescent="0.3">
      <c r="B15" s="60"/>
      <c r="C15" s="61"/>
      <c r="D15" s="62"/>
      <c r="E15" s="62"/>
      <c r="F15" s="63"/>
    </row>
    <row r="16" spans="1:6" ht="16.5" customHeight="1" x14ac:dyDescent="0.3">
      <c r="B16" s="60"/>
      <c r="C16" s="61"/>
      <c r="D16" s="62"/>
      <c r="E16" s="62"/>
      <c r="F16" s="63"/>
    </row>
    <row r="17" spans="2:6" ht="16.5" customHeight="1" x14ac:dyDescent="0.3">
      <c r="B17" s="60"/>
      <c r="C17" s="61"/>
      <c r="D17" s="62"/>
      <c r="E17" s="62"/>
      <c r="F17" s="63"/>
    </row>
    <row r="18" spans="2:6" ht="16.5" customHeight="1" x14ac:dyDescent="0.3">
      <c r="B18" s="60"/>
      <c r="C18" s="61"/>
      <c r="D18" s="62"/>
      <c r="E18" s="62"/>
      <c r="F18" s="63"/>
    </row>
    <row r="19" spans="2:6" ht="16.5" customHeight="1" x14ac:dyDescent="0.3">
      <c r="B19" s="60"/>
      <c r="C19" s="61"/>
      <c r="D19" s="62"/>
      <c r="E19" s="62"/>
      <c r="F19" s="63"/>
    </row>
    <row r="20" spans="2:6" ht="16.5" customHeight="1" x14ac:dyDescent="0.3">
      <c r="B20" s="60"/>
      <c r="C20" s="61"/>
      <c r="D20" s="62"/>
      <c r="E20" s="62"/>
      <c r="F20" s="63"/>
    </row>
    <row r="21" spans="2:6" ht="16.5" customHeight="1" x14ac:dyDescent="0.3">
      <c r="B21" s="60"/>
      <c r="C21" s="61"/>
      <c r="D21" s="62"/>
      <c r="E21" s="62"/>
      <c r="F21" s="63"/>
    </row>
    <row r="22" spans="2:6" ht="16.5" customHeight="1" x14ac:dyDescent="0.3">
      <c r="B22" s="60"/>
      <c r="C22" s="61"/>
      <c r="D22" s="62"/>
      <c r="E22" s="62"/>
      <c r="F22" s="63"/>
    </row>
    <row r="23" spans="2:6" x14ac:dyDescent="0.3">
      <c r="B23" s="55"/>
      <c r="C23" s="55"/>
      <c r="D23" s="55"/>
      <c r="E23" s="55"/>
      <c r="F23" s="55"/>
    </row>
    <row r="24" spans="2:6" x14ac:dyDescent="0.3">
      <c r="B24" s="55"/>
      <c r="C24" s="55"/>
      <c r="D24" s="55"/>
      <c r="E24" s="55"/>
      <c r="F24" s="55"/>
    </row>
    <row r="25" spans="2:6" x14ac:dyDescent="0.3">
      <c r="B25" s="55"/>
      <c r="C25" s="55"/>
      <c r="D25" s="55"/>
      <c r="E25" s="55"/>
      <c r="F25" s="55"/>
    </row>
    <row r="26" spans="2:6" x14ac:dyDescent="0.3">
      <c r="B26" s="55"/>
      <c r="C26" s="55"/>
      <c r="D26" s="55"/>
      <c r="E26" s="55"/>
      <c r="F26" s="55"/>
    </row>
  </sheetData>
  <sheetProtection selectLockedCells="1" selectUnlockedCells="1"/>
  <pageMargins left="0.7" right="0.7" top="0.75" bottom="0.75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00"/>
  </sheetPr>
  <dimension ref="A1:J29"/>
  <sheetViews>
    <sheetView workbookViewId="0">
      <selection activeCell="A21" sqref="A21"/>
    </sheetView>
  </sheetViews>
  <sheetFormatPr defaultColWidth="9.140625" defaultRowHeight="12.75" x14ac:dyDescent="0.2"/>
  <cols>
    <col min="1" max="1" width="58.42578125" style="26" customWidth="1"/>
    <col min="2" max="2" width="14.5703125" style="26" customWidth="1"/>
    <col min="3" max="3" width="9.140625" style="26"/>
    <col min="4" max="4" width="16" style="26" customWidth="1"/>
    <col min="5" max="5" width="16.5703125" style="26" customWidth="1"/>
    <col min="6" max="6" width="9.140625" style="26"/>
    <col min="7" max="7" width="16.5703125" style="26" customWidth="1"/>
    <col min="8" max="8" width="9.140625" style="26"/>
    <col min="9" max="9" width="15.85546875" style="26" customWidth="1"/>
    <col min="10" max="10" width="34.42578125" style="26" customWidth="1"/>
    <col min="11" max="16384" width="9.140625" style="26"/>
  </cols>
  <sheetData>
    <row r="1" spans="1:10" ht="80.25" customHeight="1" x14ac:dyDescent="1.1000000000000001">
      <c r="A1" s="34" t="s">
        <v>103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x14ac:dyDescent="0.2">
      <c r="A2" s="25" t="s">
        <v>10</v>
      </c>
      <c r="B2" s="25" t="s">
        <v>11</v>
      </c>
      <c r="D2" s="25" t="s">
        <v>13</v>
      </c>
      <c r="E2" s="25" t="s">
        <v>12</v>
      </c>
      <c r="G2" s="25" t="s">
        <v>16</v>
      </c>
      <c r="I2" s="25" t="s">
        <v>15</v>
      </c>
      <c r="J2" s="25" t="s">
        <v>14</v>
      </c>
    </row>
    <row r="3" spans="1:10" x14ac:dyDescent="0.2">
      <c r="A3" s="27" t="s">
        <v>0</v>
      </c>
      <c r="B3" s="27" t="s">
        <v>8</v>
      </c>
      <c r="D3" s="27" t="s">
        <v>56</v>
      </c>
      <c r="E3" s="27" t="s">
        <v>55</v>
      </c>
      <c r="G3" s="27" t="s">
        <v>17</v>
      </c>
      <c r="I3" s="27" t="s">
        <v>74</v>
      </c>
      <c r="J3" s="27" t="s">
        <v>80</v>
      </c>
    </row>
    <row r="4" spans="1:10" x14ac:dyDescent="0.2">
      <c r="A4" s="27" t="s">
        <v>1</v>
      </c>
      <c r="B4" s="27" t="s">
        <v>8</v>
      </c>
      <c r="D4" s="27" t="s">
        <v>21</v>
      </c>
      <c r="E4" s="27" t="s">
        <v>20</v>
      </c>
      <c r="G4" s="27" t="s">
        <v>18</v>
      </c>
      <c r="I4" s="27" t="s">
        <v>75</v>
      </c>
      <c r="J4" s="27" t="s">
        <v>81</v>
      </c>
    </row>
    <row r="5" spans="1:10" x14ac:dyDescent="0.2">
      <c r="A5" s="27" t="s">
        <v>2</v>
      </c>
      <c r="B5" s="27" t="s">
        <v>8</v>
      </c>
      <c r="D5" s="27" t="s">
        <v>22</v>
      </c>
      <c r="E5" s="27" t="s">
        <v>71</v>
      </c>
      <c r="G5" s="27" t="s">
        <v>19</v>
      </c>
      <c r="I5" s="27" t="s">
        <v>76</v>
      </c>
      <c r="J5" s="27"/>
    </row>
    <row r="6" spans="1:10" x14ac:dyDescent="0.2">
      <c r="A6" s="27" t="s">
        <v>3</v>
      </c>
      <c r="B6" s="27" t="s">
        <v>8</v>
      </c>
      <c r="D6" s="27" t="s">
        <v>42</v>
      </c>
      <c r="E6" s="27" t="s">
        <v>73</v>
      </c>
      <c r="I6" s="27" t="s">
        <v>77</v>
      </c>
      <c r="J6" s="27" t="s">
        <v>82</v>
      </c>
    </row>
    <row r="7" spans="1:10" x14ac:dyDescent="0.2">
      <c r="A7" s="27" t="s">
        <v>111</v>
      </c>
      <c r="B7" s="27" t="s">
        <v>8</v>
      </c>
      <c r="D7" s="27" t="s">
        <v>24</v>
      </c>
      <c r="E7" s="27" t="s">
        <v>23</v>
      </c>
      <c r="I7" s="27" t="s">
        <v>78</v>
      </c>
      <c r="J7" s="27" t="s">
        <v>83</v>
      </c>
    </row>
    <row r="8" spans="1:10" x14ac:dyDescent="0.2">
      <c r="A8" s="27" t="s">
        <v>4</v>
      </c>
      <c r="B8" s="27" t="s">
        <v>8</v>
      </c>
      <c r="D8" s="27" t="s">
        <v>28</v>
      </c>
      <c r="E8" s="27" t="s">
        <v>27</v>
      </c>
      <c r="I8" s="27" t="s">
        <v>79</v>
      </c>
      <c r="J8" s="27" t="s">
        <v>84</v>
      </c>
    </row>
    <row r="9" spans="1:10" x14ac:dyDescent="0.2">
      <c r="A9" s="27" t="s">
        <v>5</v>
      </c>
      <c r="B9" s="27" t="s">
        <v>8</v>
      </c>
      <c r="D9" s="27" t="s">
        <v>26</v>
      </c>
      <c r="E9" s="27" t="s">
        <v>25</v>
      </c>
    </row>
    <row r="10" spans="1:10" x14ac:dyDescent="0.2">
      <c r="A10" s="27" t="s">
        <v>6</v>
      </c>
      <c r="B10" s="27" t="s">
        <v>8</v>
      </c>
      <c r="D10" s="27" t="s">
        <v>30</v>
      </c>
      <c r="E10" s="27" t="s">
        <v>29</v>
      </c>
    </row>
    <row r="11" spans="1:10" x14ac:dyDescent="0.2">
      <c r="A11" s="27" t="s">
        <v>118</v>
      </c>
      <c r="B11" s="27" t="s">
        <v>9</v>
      </c>
      <c r="D11" s="27" t="s">
        <v>33</v>
      </c>
      <c r="E11" s="27" t="s">
        <v>72</v>
      </c>
    </row>
    <row r="12" spans="1:10" x14ac:dyDescent="0.2">
      <c r="A12" s="27" t="s">
        <v>119</v>
      </c>
      <c r="B12" s="27" t="s">
        <v>9</v>
      </c>
      <c r="D12" s="27" t="s">
        <v>35</v>
      </c>
      <c r="E12" s="27" t="s">
        <v>34</v>
      </c>
    </row>
    <row r="13" spans="1:10" x14ac:dyDescent="0.2">
      <c r="A13" s="27" t="s">
        <v>106</v>
      </c>
      <c r="B13" s="27" t="s">
        <v>9</v>
      </c>
      <c r="D13" s="27" t="s">
        <v>68</v>
      </c>
      <c r="E13" s="27" t="s">
        <v>67</v>
      </c>
    </row>
    <row r="14" spans="1:10" x14ac:dyDescent="0.2">
      <c r="A14" s="27" t="s">
        <v>107</v>
      </c>
      <c r="B14" s="27" t="s">
        <v>9</v>
      </c>
      <c r="D14" s="27" t="s">
        <v>37</v>
      </c>
      <c r="E14" s="27" t="s">
        <v>36</v>
      </c>
    </row>
    <row r="15" spans="1:10" x14ac:dyDescent="0.2">
      <c r="A15" s="27" t="s">
        <v>108</v>
      </c>
      <c r="B15" s="27" t="s">
        <v>9</v>
      </c>
      <c r="D15" s="27" t="s">
        <v>39</v>
      </c>
      <c r="E15" s="27" t="s">
        <v>38</v>
      </c>
    </row>
    <row r="16" spans="1:10" x14ac:dyDescent="0.2">
      <c r="A16" s="27" t="s">
        <v>109</v>
      </c>
      <c r="B16" s="27" t="s">
        <v>9</v>
      </c>
      <c r="D16" s="27" t="s">
        <v>50</v>
      </c>
      <c r="E16" s="27" t="s">
        <v>49</v>
      </c>
    </row>
    <row r="17" spans="1:5" x14ac:dyDescent="0.2">
      <c r="A17" s="27" t="s">
        <v>110</v>
      </c>
      <c r="B17" s="27" t="s">
        <v>9</v>
      </c>
      <c r="D17" s="27" t="s">
        <v>32</v>
      </c>
      <c r="E17" s="27" t="s">
        <v>31</v>
      </c>
    </row>
    <row r="18" spans="1:5" x14ac:dyDescent="0.2">
      <c r="A18" s="27" t="s">
        <v>7</v>
      </c>
      <c r="B18" s="27" t="s">
        <v>9</v>
      </c>
      <c r="D18" s="27" t="s">
        <v>41</v>
      </c>
      <c r="E18" s="27" t="s">
        <v>40</v>
      </c>
    </row>
    <row r="19" spans="1:5" x14ac:dyDescent="0.2">
      <c r="A19" s="27" t="s">
        <v>120</v>
      </c>
      <c r="B19" s="27" t="s">
        <v>9</v>
      </c>
      <c r="D19" s="27" t="s">
        <v>46</v>
      </c>
      <c r="E19" s="27" t="s">
        <v>45</v>
      </c>
    </row>
    <row r="20" spans="1:5" x14ac:dyDescent="0.2">
      <c r="A20" s="27" t="s">
        <v>121</v>
      </c>
      <c r="B20" s="27" t="s">
        <v>9</v>
      </c>
      <c r="D20" s="27" t="s">
        <v>48</v>
      </c>
      <c r="E20" s="27" t="s">
        <v>47</v>
      </c>
    </row>
    <row r="21" spans="1:5" x14ac:dyDescent="0.2">
      <c r="D21" s="27" t="s">
        <v>44</v>
      </c>
      <c r="E21" s="27" t="s">
        <v>43</v>
      </c>
    </row>
    <row r="22" spans="1:5" x14ac:dyDescent="0.2">
      <c r="D22" s="27" t="s">
        <v>52</v>
      </c>
      <c r="E22" s="27" t="s">
        <v>51</v>
      </c>
    </row>
    <row r="23" spans="1:5" x14ac:dyDescent="0.2">
      <c r="D23" s="27" t="s">
        <v>54</v>
      </c>
      <c r="E23" s="27" t="s">
        <v>53</v>
      </c>
    </row>
    <row r="24" spans="1:5" x14ac:dyDescent="0.2">
      <c r="D24" s="27" t="s">
        <v>58</v>
      </c>
      <c r="E24" s="27" t="s">
        <v>57</v>
      </c>
    </row>
    <row r="25" spans="1:5" x14ac:dyDescent="0.2">
      <c r="D25" s="27" t="s">
        <v>60</v>
      </c>
      <c r="E25" s="27" t="s">
        <v>59</v>
      </c>
    </row>
    <row r="26" spans="1:5" x14ac:dyDescent="0.2">
      <c r="D26" s="27" t="s">
        <v>62</v>
      </c>
      <c r="E26" s="27" t="s">
        <v>61</v>
      </c>
    </row>
    <row r="27" spans="1:5" x14ac:dyDescent="0.2">
      <c r="D27" s="27" t="s">
        <v>70</v>
      </c>
      <c r="E27" s="27" t="s">
        <v>69</v>
      </c>
    </row>
    <row r="28" spans="1:5" x14ac:dyDescent="0.2">
      <c r="D28" s="27" t="s">
        <v>64</v>
      </c>
      <c r="E28" s="27" t="s">
        <v>63</v>
      </c>
    </row>
    <row r="29" spans="1:5" x14ac:dyDescent="0.2">
      <c r="D29" s="27" t="s">
        <v>66</v>
      </c>
      <c r="E29" s="27" t="s">
        <v>65</v>
      </c>
    </row>
  </sheetData>
  <sortState xmlns:xlrd2="http://schemas.microsoft.com/office/spreadsheetml/2017/richdata2" ref="D2:E62">
    <sortCondition ref="D1"/>
  </sortState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3</vt:i4>
      </vt:variant>
    </vt:vector>
  </HeadingPairs>
  <TitlesOfParts>
    <vt:vector size="7" baseType="lpstr">
      <vt:lpstr>General</vt:lpstr>
      <vt:lpstr>Details</vt:lpstr>
      <vt:lpstr>Version Info</vt:lpstr>
      <vt:lpstr>Formats</vt:lpstr>
      <vt:lpstr>Details!Print_Area</vt:lpstr>
      <vt:lpstr>'Version Info'!Print_Area</vt:lpstr>
      <vt:lpstr>'Version Info'!Version</vt:lpstr>
    </vt:vector>
  </TitlesOfParts>
  <Company>DG TAXUD Unit B1.001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WP National Plans</dc:title>
  <dc:creator>OPDEBEECK Bert</dc:creator>
  <cp:lastModifiedBy>Henrika Rukšėnienė</cp:lastModifiedBy>
  <cp:lastPrinted>2019-03-14T07:57:56Z</cp:lastPrinted>
  <dcterms:created xsi:type="dcterms:W3CDTF">2016-04-14T17:13:55Z</dcterms:created>
  <dcterms:modified xsi:type="dcterms:W3CDTF">2023-02-08T14:28:27Z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or">
    <vt:lpwstr>OPDEBEECK Bert</vt:lpwstr>
  </property>
  <property fmtid="{D5CDD505-2E9C-101B-9397-08002B2CF9AE}" pid="3" name="Owner">
    <vt:lpwstr>In Practice .be</vt:lpwstr>
  </property>
  <property fmtid="{D5CDD505-2E9C-101B-9397-08002B2CF9AE}" pid="4" name="Project">
    <vt:lpwstr>Work Programme</vt:lpwstr>
  </property>
</Properties>
</file>